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DC0C7451-A3B2-4716-B2F2-CF16D08CCB71}" xr6:coauthVersionLast="47" xr6:coauthVersionMax="47" xr10:uidLastSave="{00000000-0000-0000-0000-000000000000}"/>
  <bookViews>
    <workbookView xWindow="-120" yWindow="-120" windowWidth="29040" windowHeight="15720" xr2:uid="{00000000-000D-0000-FFFF-FFFF00000000}"/>
  </bookViews>
  <sheets>
    <sheet name="Herramienta" sheetId="1" r:id="rId1"/>
    <sheet name="Config" sheetId="2" state="hidden" r:id="rId2"/>
  </sheets>
  <calcPr calcId="191029"/>
</workbook>
</file>

<file path=xl/calcChain.xml><?xml version="1.0" encoding="utf-8"?>
<calcChain xmlns="http://schemas.openxmlformats.org/spreadsheetml/2006/main">
  <c r="K26" i="2" l="1"/>
  <c r="K27" i="2" s="1"/>
  <c r="J26" i="2"/>
  <c r="J27" i="2" s="1"/>
  <c r="I26" i="2"/>
  <c r="I27" i="2" s="1"/>
  <c r="I29" i="2" s="1"/>
  <c r="E25" i="2"/>
  <c r="D25" i="2"/>
  <c r="F25" i="2" s="1"/>
  <c r="C25" i="2"/>
  <c r="E24" i="2"/>
  <c r="D24" i="2"/>
  <c r="C24" i="2"/>
  <c r="F24" i="2" s="1"/>
  <c r="E23" i="2"/>
  <c r="D23" i="2"/>
  <c r="F23" i="2" s="1"/>
  <c r="C23" i="2"/>
  <c r="E22" i="2"/>
  <c r="F22" i="2" s="1"/>
  <c r="D22" i="2"/>
  <c r="C22" i="2"/>
  <c r="E21" i="2"/>
  <c r="F21" i="2" s="1"/>
  <c r="D21" i="2"/>
  <c r="C21" i="2"/>
  <c r="E20" i="2"/>
  <c r="D20" i="2"/>
  <c r="F20" i="2" s="1"/>
  <c r="C20" i="2"/>
  <c r="E19" i="2"/>
  <c r="D19" i="2"/>
  <c r="F19" i="2" s="1"/>
  <c r="C19" i="2"/>
  <c r="E18" i="2"/>
  <c r="F18" i="2" s="1"/>
  <c r="D18" i="2"/>
  <c r="C18" i="2"/>
  <c r="E17" i="2"/>
  <c r="D17" i="2"/>
  <c r="F17" i="2" s="1"/>
  <c r="C17" i="2"/>
  <c r="E16" i="2"/>
  <c r="F16" i="2" s="1"/>
  <c r="D16" i="2"/>
  <c r="C16" i="2"/>
  <c r="E15" i="2"/>
  <c r="D15" i="2"/>
  <c r="C15" i="2"/>
  <c r="F15" i="2" s="1"/>
  <c r="E14" i="2"/>
  <c r="D14" i="2"/>
  <c r="F14" i="2" s="1"/>
  <c r="C14" i="2"/>
  <c r="E13" i="2"/>
  <c r="D13" i="2"/>
  <c r="F13" i="2" s="1"/>
  <c r="C13" i="2"/>
  <c r="E12" i="2"/>
  <c r="F12" i="2" s="1"/>
  <c r="D12" i="2"/>
  <c r="C12" i="2"/>
  <c r="E11" i="2"/>
  <c r="D11" i="2"/>
  <c r="F11" i="2" s="1"/>
  <c r="C11" i="2"/>
  <c r="E10" i="2"/>
  <c r="F10" i="2" s="1"/>
  <c r="D10" i="2"/>
  <c r="C10" i="2"/>
  <c r="I9" i="2"/>
  <c r="E9" i="2"/>
  <c r="D9" i="2"/>
  <c r="F9" i="2" s="1"/>
  <c r="C9" i="2"/>
  <c r="E8" i="2"/>
  <c r="D8" i="2"/>
  <c r="F8" i="2" s="1"/>
  <c r="C8" i="2"/>
  <c r="E7" i="2"/>
  <c r="D7" i="2"/>
  <c r="C7" i="2"/>
  <c r="F7" i="2" s="1"/>
  <c r="E6" i="2"/>
  <c r="D6" i="2"/>
  <c r="C6" i="2"/>
  <c r="F6" i="2" s="1"/>
  <c r="E5" i="2"/>
  <c r="D5" i="2"/>
  <c r="C5" i="2"/>
  <c r="F5" i="2" s="1"/>
  <c r="I4" i="2"/>
  <c r="B42" i="1" s="1"/>
  <c r="E4" i="2"/>
  <c r="D4" i="2"/>
  <c r="C4" i="2"/>
  <c r="F4" i="2" s="1"/>
  <c r="C35" i="1"/>
  <c r="C33" i="1"/>
  <c r="C32" i="1"/>
  <c r="C31" i="1"/>
  <c r="C30" i="1"/>
  <c r="C29" i="1"/>
  <c r="C28" i="1"/>
  <c r="C27" i="1"/>
  <c r="C26" i="1"/>
  <c r="C25" i="1"/>
  <c r="C24" i="1"/>
  <c r="C23" i="1"/>
  <c r="C22" i="1"/>
  <c r="C21" i="1"/>
  <c r="C19" i="1"/>
  <c r="C18" i="1"/>
  <c r="C17" i="1"/>
  <c r="C16" i="1"/>
  <c r="C15" i="1"/>
  <c r="C14" i="1"/>
  <c r="H3" i="2" l="1"/>
  <c r="B40" i="1" s="1"/>
  <c r="B41" i="1" s="1"/>
  <c r="I2" i="2"/>
  <c r="J21" i="2"/>
  <c r="I21" i="2"/>
</calcChain>
</file>

<file path=xl/sharedStrings.xml><?xml version="1.0" encoding="utf-8"?>
<sst xmlns="http://schemas.openxmlformats.org/spreadsheetml/2006/main" count="95" uniqueCount="63">
  <si>
    <t>N°</t>
  </si>
  <si>
    <t>Pregunta</t>
  </si>
  <si>
    <t>Respuesta</t>
  </si>
  <si>
    <t>Clasificacion:</t>
  </si>
  <si>
    <t>Alta</t>
  </si>
  <si>
    <t>Media</t>
  </si>
  <si>
    <t>Baja</t>
  </si>
  <si>
    <t>Puntaje</t>
  </si>
  <si>
    <t>Preg no respon.</t>
  </si>
  <si>
    <t>Puntajes para Clasificacion</t>
  </si>
  <si>
    <t>Puntajes por prioridad</t>
  </si>
  <si>
    <t>Prioridad</t>
  </si>
  <si>
    <t>Si</t>
  </si>
  <si>
    <t>Quizas</t>
  </si>
  <si>
    <t>No</t>
  </si>
  <si>
    <t>Bajo</t>
  </si>
  <si>
    <t>Grave</t>
  </si>
  <si>
    <t>Moderada</t>
  </si>
  <si>
    <t>Porcentaje de corte</t>
  </si>
  <si>
    <t>Total de preguntas</t>
  </si>
  <si>
    <t>Puntaje max</t>
  </si>
  <si>
    <t>Max Puntaje total</t>
  </si>
  <si>
    <t>Esta herramienta está diseñada para apoyar la clasificación comunicacional de una posible crisis dentro de la Asociación de Guías y Scouts de Chile (AGSCh). Su finalidad es orientar el nivel de atención y escalamiento comunicacional requerido, considerando el impacto sobre las personas, la reputación institucional, la continuidad de actividades y las obligaciones legales o institucionales que puedan existir.</t>
  </si>
  <si>
    <t>Importante: Esta herramienta es una guía de apoyo para la gestión comunicacional. No reemplaza el criterio institucional ni los procedimientos especializados de seguridad, protección de personas, investigación, denuncia, acompañamiento o resolución que correspondan. En situaciones de especial sensibilidad, se deben considerar las definiciones y restricciones de los órganos institucionales competentes.</t>
  </si>
  <si>
    <t>Lee cada pregunta: Revisa y analiza cada pregunta con detención, considerando el contexto comunicacional de la situación.</t>
  </si>
  <si>
    <t>Selecciona tu respuesta: Haz clic en la flecha de la celda de respuesta para cada pregunta y elige una opción: Sí, Quizás o No.</t>
  </si>
  <si>
    <t>Resultado automático: La herramienta calculará automáticamente el puntaje total y entregará una clasificación comunicacional referencial (Leve, Moderada o Grave). Si se activa una alerta de especial sensibilidad, la clasificación será al menos Moderada para efectos comunicacionales y deberá darse aviso al nivel nacional.</t>
  </si>
  <si>
    <t>Reporte si es necesario: Si la crisis se clasifica como Moderada o Grave, informa de inmediato al nivel Nacional mediante crisis@guiasyscoutschile.cl. Si clasifica como Leve, informa al nivel correspondiente (Grupal, Distrital o Zonal), manteniendo comunicación con el nivel superior cuando corresponda. Cuando se active la alerta de especial sensibilidad, se debe dar aviso preventivo al nivel nacional mediante el mismo correo, incluso si el puntaje base hubiese sido Leve.</t>
  </si>
  <si>
    <t>Especial sensibilidad: Situaciones vinculadas a protección de personas, vulneraciones de derechos, investigaciones internas, procesos judiciales, accidentes, emergencias o alta exposición pública requieren resguardos comunicacionales adicionales. Esta alerta opera como un gatillo de escalamiento comunicacional: no reemplaza procedimientos especializados, pero exige contacto preventivo con el nivel nacional antes de emitir comunicaciones públicas.</t>
  </si>
  <si>
    <t>¿El incidente afecta directamente a niñas, niños, adolescentes, jóvenes o personas adultas en materias de protección, seguridad, bienestar o derechos?</t>
  </si>
  <si>
    <t>Resultado</t>
  </si>
  <si>
    <t>¿Se han hecho públicas quejas, denuncias o antecedentes en redes sociales?</t>
  </si>
  <si>
    <t>Alerta sensibilidad</t>
  </si>
  <si>
    <t>¿La situación puede escalar o ha escalado a medios de comunicación?</t>
  </si>
  <si>
    <t>Mensaje Leve</t>
  </si>
  <si>
    <t>La crisis debe ser informada al nivel en el cual se está desarrollando (Grupal, Distrital, Zonal o Nacional). El nivel informado debe comunicar al nivel superior cuando corresponda, manteniendo registro de los antecedentes y medidas tomadas.</t>
  </si>
  <si>
    <t>¿Existe una posible implicación legal, proceso judicial o denuncia ante una autoridad?</t>
  </si>
  <si>
    <t>Mensaje Mod y grave</t>
  </si>
  <si>
    <t>Comunica esta situación de inmediato al nivel Nacional mediante crisis@guiasyscoutschile.cl. El aviso debe contener la mayor cantidad de detalles posibles, tu información de contacto y las medidas inmediatas tomadas, si corresponde. No emitas declaraciones públicas sin coordinación previa.</t>
  </si>
  <si>
    <t>¿El incidente podría dañar la reputación o credibilidad de la AGSCh?</t>
  </si>
  <si>
    <t>Mensaje sensibilidad</t>
  </si>
  <si>
    <t>⚠ Crisis comunicacional de especial sensibilidad: aunque el puntaje base pudiera corresponder a una crisis leve, esta situación debe escalarse comunicacionalmente al menos como Moderada para efectos de aviso y coordinación. Contacta de manera preventiva al nivel Nacional mediante crisis@guiasyscoutschile.cl antes de emitir comunicaciones públicas. La gestión comunicacional deberá resguardar la dignidad, privacidad y debido proceso de las personas involucradas, considerar las orientaciones de los órganos institucionales competentes y no interferir con procesos de protección, investigación, denuncia o resolución.</t>
  </si>
  <si>
    <t>¿El problema afecta la percepción de la AGSCh en la comunidad?</t>
  </si>
  <si>
    <t>Nota</t>
  </si>
  <si>
    <t>La alerta de especial sensibilidad es un gatillo de escalamiento comunicacional. No transforma el Manual en un protocolo de protección, investigación o resolución; solo exige resguardos adicionales y aviso preventivo al nivel nacional.</t>
  </si>
  <si>
    <t>¿Podría haber una pérdida de confianza en la organización debido al incidente?</t>
  </si>
  <si>
    <t>Sensible</t>
  </si>
  <si>
    <t>¿El incidente ha generado comunicaciones contradictorias, confusas o no autorizadas dentro de la organización?</t>
  </si>
  <si>
    <t>¿Ha habido un accidente, emergencia o incidente de seguridad en una actividad institucional?</t>
  </si>
  <si>
    <t>¿Hay personas lesionadas o afectadas en su seguridad física o emocional?</t>
  </si>
  <si>
    <t>¿El incidente ha afectado a más de una persona o a un grupo significativo?</t>
  </si>
  <si>
    <t>¿El problema involucra recursos financieros de la organización o puede afectar la confianza en su administración?</t>
  </si>
  <si>
    <t>¿Ha habido daños materiales o afectación a bienes institucionales o de terceros?</t>
  </si>
  <si>
    <t>¿El incidente ocurrió en un evento importante o actividad de alta visibilidad institucional?</t>
  </si>
  <si>
    <t>¿El problema afecta la continuidad de actividades regulares o servicios institucionales?</t>
  </si>
  <si>
    <t>¿El incidente está relacionado con el incumplimiento de una norma interna, procedimiento o lineamiento institucional?</t>
  </si>
  <si>
    <t>¿La situación ha generado descontento significativo entre personas voluntarias, trabajadoras, participantes, familias u otros públicos relevantes?</t>
  </si>
  <si>
    <t>¿La situación podría percibirse como falta de profesionalismo, cuidado o coherencia institucional?</t>
  </si>
  <si>
    <t>¿El problema es recurrente o existen antecedentes similares previos?</t>
  </si>
  <si>
    <t>¿Existe la posibilidad de una reacción negativa por parte de la comunidad o de públicos externos?</t>
  </si>
  <si>
    <t>¿El incidente requiere coordinación con órganos institucionales competentes, autoridades, otras organizaciones o actores externos?</t>
  </si>
  <si>
    <t>Total de preguntas con puntaje</t>
  </si>
  <si>
    <t>¿La situación corresponde a una crisis comunicacional de especial sensibilidad (por ejemplo, protección de personas, vulneraciones de derechos omaterias asociadas a A Salvo del Peligro)?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</si>
</sst>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1"/>
      <color theme="1"/>
      <name val="Arial"/>
    </font>
    <font>
      <b/>
      <sz val="11"/>
      <color theme="1"/>
      <name val="Arial"/>
    </font>
    <font>
      <sz val="10"/>
      <name val="Arial"/>
    </font>
    <font>
      <sz val="10"/>
      <color rgb="FF000000"/>
      <name val="Arial"/>
    </font>
    <font>
      <sz val="10"/>
      <color theme="1"/>
      <name val="Arial"/>
    </font>
    <font>
      <sz val="10"/>
      <color theme="1"/>
      <name val="Arial"/>
    </font>
    <font>
      <b/>
      <sz val="10"/>
      <color theme="1"/>
      <name val="Arial"/>
    </font>
    <font>
      <b/>
      <sz val="10"/>
      <color theme="1"/>
      <name val="Arial"/>
    </font>
    <font>
      <b/>
      <sz val="11"/>
      <color rgb="FFFFFFFF"/>
      <name val="Arial"/>
    </font>
    <font>
      <b/>
      <sz val="14"/>
      <color theme="1"/>
      <name val="Arial"/>
    </font>
    <font>
      <sz val="11"/>
      <color rgb="FF333333"/>
      <name val="Arial"/>
    </font>
    <font>
      <sz val="10"/>
      <color theme="1"/>
      <name val="Arial"/>
      <family val="2"/>
    </font>
    <font>
      <sz val="11"/>
      <color theme="1"/>
      <name val="Arial"/>
      <family val="2"/>
    </font>
  </fonts>
  <fills count="9">
    <fill>
      <patternFill patternType="none"/>
    </fill>
    <fill>
      <patternFill patternType="gray125"/>
    </fill>
    <fill>
      <patternFill patternType="solid">
        <fgColor rgb="FFD8D8D8"/>
      </patternFill>
    </fill>
    <fill>
      <patternFill patternType="solid">
        <fgColor theme="6"/>
      </patternFill>
    </fill>
    <fill>
      <patternFill patternType="solid">
        <fgColor rgb="FFD9EAD3"/>
      </patternFill>
    </fill>
    <fill>
      <patternFill patternType="solid">
        <fgColor rgb="FFF7CB4D"/>
      </patternFill>
    </fill>
    <fill>
      <patternFill patternType="solid">
        <fgColor rgb="FF001558"/>
      </patternFill>
    </fill>
    <fill>
      <patternFill patternType="solid">
        <fgColor rgb="FFF2F4F8"/>
      </patternFill>
    </fill>
    <fill>
      <patternFill patternType="solid">
        <fgColor rgb="FFFFFFFF"/>
      </patternFill>
    </fill>
  </fills>
  <borders count="18">
    <border>
      <left/>
      <right/>
      <top/>
      <bottom/>
      <diagonal/>
    </border>
    <border>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BFBFBF"/>
      </left>
      <right/>
      <top style="thin">
        <color rgb="FFBFBFBF"/>
      </top>
      <bottom style="thin">
        <color rgb="FFBFBFBF"/>
      </bottom>
      <diagonal/>
    </border>
    <border>
      <left/>
      <right/>
      <top style="thin">
        <color rgb="FF000000"/>
      </top>
      <bottom/>
      <diagonal/>
    </border>
  </borders>
  <cellStyleXfs count="1">
    <xf numFmtId="0" fontId="0" fillId="0" borderId="0"/>
  </cellStyleXfs>
  <cellXfs count="58">
    <xf numFmtId="0" fontId="0" fillId="0" borderId="0" xfId="0"/>
    <xf numFmtId="0" fontId="1" fillId="0" borderId="0" xfId="0" applyFont="1" applyAlignment="1">
      <alignment horizontal="center" wrapText="1"/>
    </xf>
    <xf numFmtId="0" fontId="1" fillId="0" borderId="0" xfId="0" applyFont="1" applyAlignment="1">
      <alignment wrapText="1"/>
    </xf>
    <xf numFmtId="0" fontId="1" fillId="2" borderId="1" xfId="0" applyFont="1" applyFill="1" applyBorder="1" applyAlignment="1">
      <alignment wrapText="1"/>
    </xf>
    <xf numFmtId="0" fontId="1" fillId="0" borderId="0" xfId="0" applyFont="1" applyAlignment="1">
      <alignment horizontal="center"/>
    </xf>
    <xf numFmtId="0" fontId="1" fillId="0" borderId="0" xfId="0" applyFont="1"/>
    <xf numFmtId="0" fontId="1" fillId="2" borderId="1" xfId="0" applyFont="1" applyFill="1" applyBorder="1"/>
    <xf numFmtId="0" fontId="1" fillId="0" borderId="0" xfId="0" applyFont="1" applyAlignment="1">
      <alignment horizontal="center" vertical="center" wrapText="1"/>
    </xf>
    <xf numFmtId="0" fontId="1" fillId="0" borderId="0" xfId="0" applyFont="1" applyAlignment="1">
      <alignment vertical="center" wrapText="1"/>
    </xf>
    <xf numFmtId="0" fontId="1" fillId="2" borderId="1" xfId="0" applyFont="1" applyFill="1" applyBorder="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1" fillId="2" borderId="1" xfId="0" applyFont="1" applyFill="1" applyBorder="1" applyAlignment="1">
      <alignment vertical="center"/>
    </xf>
    <xf numFmtId="0" fontId="2" fillId="0" borderId="0" xfId="0" applyFont="1" applyAlignment="1">
      <alignment horizontal="center"/>
    </xf>
    <xf numFmtId="0" fontId="2" fillId="0" borderId="0" xfId="0" applyFont="1"/>
    <xf numFmtId="0" fontId="2" fillId="3" borderId="2" xfId="0" applyFont="1" applyFill="1" applyBorder="1" applyAlignment="1">
      <alignment horizontal="center" vertical="center"/>
    </xf>
    <xf numFmtId="0" fontId="2" fillId="3" borderId="3" xfId="0" applyFont="1" applyFill="1" applyBorder="1" applyAlignment="1">
      <alignment horizontal="left" vertical="center"/>
    </xf>
    <xf numFmtId="0" fontId="2" fillId="3" borderId="4" xfId="0" applyFont="1" applyFill="1" applyBorder="1" applyAlignment="1">
      <alignment horizontal="center" vertical="center"/>
    </xf>
    <xf numFmtId="0" fontId="1" fillId="0" borderId="5" xfId="0" applyFont="1" applyBorder="1" applyAlignment="1">
      <alignment horizontal="center" vertical="center"/>
    </xf>
    <xf numFmtId="0" fontId="1" fillId="2" borderId="1" xfId="0" applyFont="1" applyFill="1" applyBorder="1" applyAlignment="1">
      <alignment horizontal="center"/>
    </xf>
    <xf numFmtId="0" fontId="4" fillId="2" borderId="1" xfId="0" applyFont="1" applyFill="1" applyBorder="1"/>
    <xf numFmtId="0" fontId="5" fillId="0" borderId="0" xfId="0" applyFont="1"/>
    <xf numFmtId="0" fontId="6" fillId="0" borderId="0" xfId="0" applyFont="1"/>
    <xf numFmtId="0" fontId="5" fillId="0" borderId="0" xfId="0" applyFont="1" applyAlignment="1">
      <alignment horizontal="center"/>
    </xf>
    <xf numFmtId="0" fontId="5" fillId="4" borderId="0" xfId="0" applyFont="1" applyFill="1"/>
    <xf numFmtId="0" fontId="5" fillId="4" borderId="0" xfId="0" applyFont="1" applyFill="1" applyAlignment="1">
      <alignment horizontal="left"/>
    </xf>
    <xf numFmtId="0" fontId="6" fillId="4" borderId="0" xfId="0" applyFont="1" applyFill="1"/>
    <xf numFmtId="0" fontId="8" fillId="5" borderId="0" xfId="0" applyFont="1" applyFill="1" applyAlignment="1">
      <alignment horizontal="center"/>
    </xf>
    <xf numFmtId="0" fontId="6" fillId="0" borderId="0" xfId="0" applyFont="1" applyAlignment="1">
      <alignment horizontal="center"/>
    </xf>
    <xf numFmtId="0" fontId="6" fillId="0" borderId="0" xfId="0" applyFont="1" applyAlignment="1">
      <alignment horizontal="right"/>
    </xf>
    <xf numFmtId="9" fontId="6" fillId="4" borderId="0" xfId="0" applyNumberFormat="1" applyFont="1" applyFill="1" applyAlignment="1">
      <alignment horizontal="center"/>
    </xf>
    <xf numFmtId="0" fontId="1" fillId="2" borderId="15" xfId="0" applyFont="1" applyFill="1" applyBorder="1"/>
    <xf numFmtId="0" fontId="1" fillId="0" borderId="16" xfId="0" applyFont="1" applyBorder="1" applyAlignment="1">
      <alignment horizontal="center" vertical="center"/>
    </xf>
    <xf numFmtId="0" fontId="5" fillId="4" borderId="0" xfId="0" applyFont="1" applyFill="1" applyAlignment="1">
      <alignment wrapText="1"/>
    </xf>
    <xf numFmtId="0" fontId="1" fillId="0" borderId="6"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1" fillId="2" borderId="0" xfId="0" applyFont="1" applyFill="1" applyAlignment="1">
      <alignment wrapText="1"/>
    </xf>
    <xf numFmtId="0" fontId="13" fillId="0" borderId="6" xfId="0" applyFont="1" applyBorder="1" applyAlignment="1">
      <alignment vertical="center" wrapText="1"/>
    </xf>
    <xf numFmtId="0" fontId="12" fillId="4" borderId="0" xfId="0" applyFont="1" applyFill="1" applyAlignment="1">
      <alignment wrapText="1"/>
    </xf>
    <xf numFmtId="0" fontId="11" fillId="0" borderId="17" xfId="0" applyFont="1" applyBorder="1" applyAlignment="1">
      <alignment horizontal="center" vertical="top" wrapText="1"/>
    </xf>
    <xf numFmtId="0" fontId="9" fillId="6" borderId="7" xfId="0" applyFont="1" applyFill="1" applyBorder="1" applyAlignment="1">
      <alignment horizontal="center" vertical="center" wrapText="1"/>
    </xf>
    <xf numFmtId="0" fontId="3" fillId="0" borderId="8" xfId="0" applyFont="1" applyBorder="1" applyAlignment="1">
      <alignment wrapText="1"/>
    </xf>
    <xf numFmtId="0" fontId="3" fillId="0" borderId="9" xfId="0" applyFont="1" applyBorder="1" applyAlignment="1">
      <alignment wrapText="1"/>
    </xf>
    <xf numFmtId="0" fontId="10" fillId="7" borderId="10" xfId="0" applyFont="1" applyFill="1" applyBorder="1" applyAlignment="1">
      <alignment horizontal="center" vertical="center" wrapText="1"/>
    </xf>
    <xf numFmtId="0" fontId="0" fillId="0" borderId="0" xfId="0" applyAlignment="1">
      <alignment wrapText="1"/>
    </xf>
    <xf numFmtId="0" fontId="3" fillId="0" borderId="11" xfId="0" applyFont="1" applyBorder="1" applyAlignment="1">
      <alignment wrapText="1"/>
    </xf>
    <xf numFmtId="0" fontId="11" fillId="8" borderId="12" xfId="0" applyFont="1" applyFill="1" applyBorder="1" applyAlignment="1">
      <alignment horizontal="center" vertical="top" wrapText="1"/>
    </xf>
    <xf numFmtId="0" fontId="3" fillId="0" borderId="13" xfId="0" applyFont="1" applyBorder="1" applyAlignment="1">
      <alignment wrapText="1"/>
    </xf>
    <xf numFmtId="0" fontId="3" fillId="0" borderId="14" xfId="0" applyFont="1" applyBorder="1" applyAlignment="1">
      <alignment wrapText="1"/>
    </xf>
    <xf numFmtId="0" fontId="1" fillId="0" borderId="0" xfId="0" applyFont="1" applyAlignment="1">
      <alignment wrapText="1"/>
    </xf>
    <xf numFmtId="0" fontId="0" fillId="0" borderId="0" xfId="0"/>
    <xf numFmtId="0" fontId="5" fillId="0" borderId="0" xfId="0" applyFont="1" applyAlignment="1">
      <alignment vertical="center" wrapText="1"/>
    </xf>
    <xf numFmtId="0" fontId="5" fillId="0" borderId="0" xfId="0" applyFont="1" applyAlignment="1">
      <alignment wrapText="1"/>
    </xf>
    <xf numFmtId="0" fontId="5" fillId="0" borderId="0" xfId="0" applyFont="1" applyAlignment="1">
      <alignment horizontal="left" vertical="center" wrapText="1"/>
    </xf>
    <xf numFmtId="0" fontId="7" fillId="5" borderId="0" xfId="0" applyFont="1" applyFill="1" applyAlignment="1">
      <alignment horizontal="center"/>
    </xf>
    <xf numFmtId="0" fontId="8" fillId="5" borderId="0" xfId="0" applyFont="1" applyFill="1" applyAlignment="1">
      <alignment horizontal="center"/>
    </xf>
    <xf numFmtId="0" fontId="5" fillId="0" borderId="0" xfId="0" applyFont="1" applyAlignment="1">
      <alignment horizontal="center"/>
    </xf>
  </cellXfs>
  <cellStyles count="1">
    <cellStyle name="Normal" xfId="0" builtinId="0"/>
  </cellStyles>
  <dxfs count="7">
    <dxf>
      <fill>
        <patternFill>
          <bgColor theme="6" tint="0.79998168889431442"/>
        </patternFill>
      </fill>
    </dxf>
    <dxf>
      <font>
        <i/>
        <color rgb="FFE06666"/>
      </font>
      <fill>
        <patternFill patternType="none"/>
      </fill>
    </dxf>
    <dxf>
      <font>
        <b/>
      </font>
      <fill>
        <patternFill>
          <bgColor rgb="FFCFE2F3"/>
        </patternFill>
      </fill>
    </dxf>
    <dxf>
      <font>
        <b/>
      </font>
      <fill>
        <patternFill>
          <bgColor rgb="FFF4C7C3"/>
        </patternFill>
      </fill>
    </dxf>
    <dxf>
      <font>
        <b/>
      </font>
      <fill>
        <patternFill>
          <bgColor rgb="FFFCE8B2"/>
        </patternFill>
      </fill>
    </dxf>
    <dxf>
      <font>
        <b/>
        <i val="0"/>
      </font>
      <fill>
        <patternFill>
          <bgColor theme="5" tint="0.79998168889431442"/>
        </patternFill>
      </fill>
    </dxf>
    <dxf>
      <font>
        <b val="0"/>
        <i val="0"/>
        <strike val="0"/>
        <condense val="0"/>
        <extend val="0"/>
        <outline val="0"/>
        <shadow val="0"/>
        <u val="none"/>
        <vertAlign val="baseline"/>
        <sz val="11"/>
        <color theme="1"/>
        <name val="Arial"/>
        <scheme val="none"/>
      </font>
      <alignment horizontal="center" vertical="center" textRotation="0" wrapText="0" indent="0" justifyLastLine="0" shrinkToFit="0" readingOrder="0"/>
      <border diagonalUp="0" diagonalDown="0">
        <left style="thin">
          <color rgb="FFBFBFBF"/>
        </left>
        <right/>
        <top style="thin">
          <color rgb="FFBFBFBF"/>
        </top>
        <bottom style="thin">
          <color rgb="FFBFBFBF"/>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3019425</xdr:colOff>
      <xdr:row>0</xdr:row>
      <xdr:rowOff>238125</xdr:rowOff>
    </xdr:from>
    <xdr:ext cx="1133475" cy="1238250"/>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3:D35">
  <tableColumns count="3">
    <tableColumn id="1" xr3:uid="{00000000-0010-0000-0000-000001000000}" name="N°"/>
    <tableColumn id="2" xr3:uid="{00000000-0010-0000-0000-000002000000}" name="Pregunta"/>
    <tableColumn id="3" xr3:uid="{00000000-0010-0000-0000-000003000000}" name="Respuesta" dataDxfId="6"/>
  </tableColumns>
  <tableStyleInfo name="Herramient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showGridLines="0" tabSelected="1" workbookViewId="0"/>
  </sheetViews>
  <sheetFormatPr baseColWidth="10" defaultColWidth="12.5703125" defaultRowHeight="12.75" x14ac:dyDescent="0.2"/>
  <cols>
    <col min="1" max="1" width="10.7109375" customWidth="1"/>
    <col min="2" max="2" width="6" customWidth="1"/>
    <col min="3" max="3" width="100" customWidth="1"/>
    <col min="4" max="4" width="16" customWidth="1"/>
    <col min="5" max="5" width="10.7109375" customWidth="1"/>
    <col min="6" max="24" width="12.5703125" customWidth="1"/>
  </cols>
  <sheetData>
    <row r="1" spans="1:26" ht="24.75" customHeight="1" x14ac:dyDescent="0.2">
      <c r="A1" s="1"/>
      <c r="B1" s="50"/>
      <c r="C1" s="51"/>
      <c r="D1" s="51"/>
      <c r="E1" s="2"/>
      <c r="F1" s="3"/>
      <c r="G1" s="3"/>
      <c r="H1" s="3"/>
      <c r="I1" s="3"/>
      <c r="J1" s="3"/>
      <c r="K1" s="3"/>
      <c r="L1" s="3"/>
      <c r="M1" s="3"/>
      <c r="N1" s="3"/>
      <c r="O1" s="3"/>
      <c r="P1" s="3"/>
      <c r="Q1" s="3"/>
      <c r="R1" s="3"/>
      <c r="S1" s="3"/>
      <c r="T1" s="3"/>
      <c r="U1" s="3"/>
      <c r="V1" s="3"/>
      <c r="W1" s="3"/>
      <c r="X1" s="3"/>
      <c r="Y1" s="3"/>
      <c r="Z1" s="3"/>
    </row>
    <row r="2" spans="1:26" ht="114.75" customHeight="1" x14ac:dyDescent="0.2">
      <c r="A2" s="4"/>
      <c r="B2" s="4"/>
      <c r="C2" s="5"/>
      <c r="D2" s="5"/>
      <c r="E2" s="5"/>
      <c r="F2" s="6"/>
      <c r="G2" s="6"/>
      <c r="H2" s="6"/>
      <c r="I2" s="6"/>
      <c r="J2" s="6"/>
      <c r="K2" s="6"/>
      <c r="L2" s="6"/>
      <c r="M2" s="6"/>
      <c r="N2" s="6"/>
      <c r="O2" s="6"/>
      <c r="P2" s="6"/>
      <c r="Q2" s="6"/>
      <c r="R2" s="6"/>
      <c r="S2" s="6"/>
      <c r="T2" s="6"/>
      <c r="U2" s="6"/>
      <c r="V2" s="6"/>
      <c r="W2" s="6"/>
      <c r="X2" s="6"/>
      <c r="Y2" s="6"/>
      <c r="Z2" s="6"/>
    </row>
    <row r="3" spans="1:26" ht="40.5" customHeight="1" x14ac:dyDescent="0.2">
      <c r="A3" s="7"/>
      <c r="B3" s="52" t="s">
        <v>22</v>
      </c>
      <c r="C3" s="45"/>
      <c r="D3" s="45"/>
      <c r="E3" s="8"/>
      <c r="F3" s="9"/>
      <c r="G3" s="9"/>
      <c r="H3" s="9"/>
      <c r="I3" s="9"/>
      <c r="J3" s="9"/>
      <c r="K3" s="9"/>
      <c r="L3" s="9"/>
      <c r="M3" s="9"/>
      <c r="N3" s="9"/>
      <c r="O3" s="9"/>
      <c r="P3" s="9"/>
      <c r="Q3" s="9"/>
      <c r="R3" s="9"/>
      <c r="S3" s="9"/>
      <c r="T3" s="9"/>
      <c r="U3" s="9"/>
      <c r="V3" s="9"/>
      <c r="W3" s="9"/>
      <c r="X3" s="9"/>
      <c r="Y3" s="9"/>
      <c r="Z3" s="9"/>
    </row>
    <row r="4" spans="1:26" ht="6.75" customHeight="1" x14ac:dyDescent="0.2">
      <c r="A4" s="10"/>
      <c r="B4" s="36"/>
      <c r="C4" s="35"/>
      <c r="D4" s="35"/>
      <c r="E4" s="11"/>
      <c r="F4" s="12"/>
      <c r="G4" s="12"/>
      <c r="H4" s="12"/>
      <c r="I4" s="12"/>
      <c r="J4" s="12"/>
      <c r="K4" s="12"/>
      <c r="L4" s="12"/>
      <c r="M4" s="12"/>
      <c r="N4" s="12"/>
      <c r="O4" s="12"/>
      <c r="P4" s="12"/>
      <c r="Q4" s="12"/>
      <c r="R4" s="12"/>
      <c r="S4" s="12"/>
      <c r="T4" s="12"/>
      <c r="U4" s="12"/>
      <c r="V4" s="12"/>
      <c r="W4" s="12"/>
      <c r="X4" s="12"/>
      <c r="Y4" s="12"/>
      <c r="Z4" s="12"/>
    </row>
    <row r="5" spans="1:26" ht="39.75" customHeight="1" x14ac:dyDescent="0.2">
      <c r="A5" s="10"/>
      <c r="B5" s="53" t="s">
        <v>23</v>
      </c>
      <c r="C5" s="45"/>
      <c r="D5" s="45"/>
      <c r="E5" s="11"/>
      <c r="F5" s="12"/>
      <c r="G5" s="12"/>
      <c r="H5" s="12"/>
      <c r="I5" s="12"/>
      <c r="J5" s="12"/>
      <c r="K5" s="12"/>
      <c r="L5" s="12"/>
      <c r="M5" s="12"/>
      <c r="N5" s="12"/>
      <c r="O5" s="12"/>
      <c r="P5" s="12"/>
      <c r="Q5" s="12"/>
      <c r="R5" s="12"/>
      <c r="S5" s="12"/>
      <c r="T5" s="12"/>
      <c r="U5" s="12"/>
      <c r="V5" s="12"/>
      <c r="W5" s="12"/>
      <c r="X5" s="12"/>
      <c r="Y5" s="12"/>
      <c r="Z5" s="12"/>
    </row>
    <row r="6" spans="1:26" ht="8.25" customHeight="1" x14ac:dyDescent="0.2">
      <c r="A6" s="10"/>
      <c r="B6" s="36"/>
      <c r="C6" s="35"/>
      <c r="D6" s="35"/>
      <c r="E6" s="11"/>
      <c r="F6" s="12"/>
      <c r="G6" s="12"/>
      <c r="H6" s="12"/>
      <c r="I6" s="12"/>
      <c r="J6" s="12"/>
      <c r="K6" s="12"/>
      <c r="L6" s="12"/>
      <c r="M6" s="12"/>
      <c r="N6" s="12"/>
      <c r="O6" s="12"/>
      <c r="P6" s="12"/>
      <c r="Q6" s="12"/>
      <c r="R6" s="12"/>
      <c r="S6" s="12"/>
      <c r="T6" s="12"/>
      <c r="U6" s="12"/>
      <c r="V6" s="12"/>
      <c r="W6" s="12"/>
      <c r="X6" s="12"/>
      <c r="Y6" s="12"/>
      <c r="Z6" s="12"/>
    </row>
    <row r="7" spans="1:26" ht="20.25" customHeight="1" x14ac:dyDescent="0.2">
      <c r="A7" s="10"/>
      <c r="B7" s="52" t="s">
        <v>24</v>
      </c>
      <c r="C7" s="45"/>
      <c r="D7" s="45"/>
      <c r="E7" s="11"/>
      <c r="F7" s="12"/>
      <c r="G7" s="12"/>
      <c r="H7" s="12"/>
      <c r="I7" s="12"/>
      <c r="J7" s="12"/>
      <c r="K7" s="12"/>
      <c r="L7" s="12"/>
      <c r="M7" s="12"/>
      <c r="N7" s="12"/>
      <c r="O7" s="12"/>
      <c r="P7" s="12"/>
      <c r="Q7" s="12"/>
      <c r="R7" s="12"/>
      <c r="S7" s="12"/>
      <c r="T7" s="12"/>
      <c r="U7" s="12"/>
      <c r="V7" s="12"/>
      <c r="W7" s="12"/>
      <c r="X7" s="12"/>
      <c r="Y7" s="12"/>
      <c r="Z7" s="12"/>
    </row>
    <row r="8" spans="1:26" ht="21.95" customHeight="1" x14ac:dyDescent="0.2">
      <c r="A8" s="10"/>
      <c r="B8" s="52" t="s">
        <v>25</v>
      </c>
      <c r="C8" s="45"/>
      <c r="D8" s="45"/>
      <c r="E8" s="11"/>
      <c r="F8" s="12"/>
      <c r="G8" s="12"/>
      <c r="H8" s="12"/>
      <c r="I8" s="12"/>
      <c r="J8" s="12"/>
      <c r="K8" s="12"/>
      <c r="L8" s="12"/>
      <c r="M8" s="12"/>
      <c r="N8" s="12"/>
      <c r="O8" s="12"/>
      <c r="P8" s="12"/>
      <c r="Q8" s="12"/>
      <c r="R8" s="12"/>
      <c r="S8" s="12"/>
      <c r="T8" s="12"/>
      <c r="U8" s="12"/>
      <c r="V8" s="12"/>
      <c r="W8" s="12"/>
      <c r="X8" s="12"/>
      <c r="Y8" s="12"/>
      <c r="Z8" s="12"/>
    </row>
    <row r="9" spans="1:26" ht="21.95" customHeight="1" x14ac:dyDescent="0.2">
      <c r="A9" s="10"/>
      <c r="B9" s="52" t="s">
        <v>26</v>
      </c>
      <c r="C9" s="45"/>
      <c r="D9" s="45"/>
      <c r="E9" s="11"/>
      <c r="F9" s="12"/>
      <c r="G9" s="12"/>
      <c r="H9" s="12"/>
      <c r="I9" s="12"/>
      <c r="J9" s="12"/>
      <c r="K9" s="12"/>
      <c r="L9" s="12"/>
      <c r="M9" s="12"/>
      <c r="N9" s="12"/>
      <c r="O9" s="12"/>
      <c r="P9" s="12"/>
      <c r="Q9" s="12"/>
      <c r="R9" s="12"/>
      <c r="S9" s="12"/>
      <c r="T9" s="12"/>
      <c r="U9" s="12"/>
      <c r="V9" s="12"/>
      <c r="W9" s="12"/>
      <c r="X9" s="12"/>
      <c r="Y9" s="12"/>
      <c r="Z9" s="12"/>
    </row>
    <row r="10" spans="1:26" ht="63.75" customHeight="1" x14ac:dyDescent="0.2">
      <c r="A10" s="10"/>
      <c r="B10" s="52" t="s">
        <v>27</v>
      </c>
      <c r="C10" s="45"/>
      <c r="D10" s="45"/>
      <c r="E10" s="11"/>
      <c r="F10" s="12"/>
      <c r="G10" s="12"/>
      <c r="H10" s="12"/>
      <c r="I10" s="12"/>
      <c r="J10" s="12"/>
      <c r="K10" s="12"/>
      <c r="L10" s="12"/>
      <c r="M10" s="12"/>
      <c r="N10" s="12"/>
      <c r="O10" s="12"/>
      <c r="P10" s="12"/>
      <c r="Q10" s="12"/>
      <c r="R10" s="12"/>
      <c r="S10" s="12"/>
      <c r="T10" s="12"/>
      <c r="U10" s="12"/>
      <c r="V10" s="12"/>
      <c r="W10" s="12"/>
      <c r="X10" s="12"/>
      <c r="Y10" s="12"/>
      <c r="Z10" s="12"/>
    </row>
    <row r="11" spans="1:26" ht="48" customHeight="1" x14ac:dyDescent="0.2">
      <c r="A11" s="10"/>
      <c r="B11" s="54" t="s">
        <v>28</v>
      </c>
      <c r="C11" s="54"/>
      <c r="D11" s="54"/>
      <c r="E11" s="11"/>
      <c r="F11" s="12"/>
      <c r="G11" s="12"/>
      <c r="H11" s="12"/>
      <c r="I11" s="12"/>
      <c r="J11" s="12"/>
      <c r="K11" s="12"/>
      <c r="L11" s="12"/>
      <c r="M11" s="12"/>
      <c r="N11" s="12"/>
      <c r="O11" s="12"/>
      <c r="P11" s="12"/>
      <c r="Q11" s="12"/>
      <c r="R11" s="12"/>
      <c r="S11" s="12"/>
      <c r="T11" s="12"/>
      <c r="U11" s="12"/>
      <c r="V11" s="12"/>
      <c r="W11" s="12"/>
      <c r="X11" s="12"/>
      <c r="Y11" s="12"/>
      <c r="Z11" s="12"/>
    </row>
    <row r="12" spans="1:26" ht="15.75" customHeight="1" x14ac:dyDescent="0.25">
      <c r="A12" s="4"/>
      <c r="B12" s="13"/>
      <c r="C12" s="14"/>
      <c r="D12" s="14"/>
      <c r="E12" s="5"/>
      <c r="F12" s="6"/>
      <c r="G12" s="6"/>
      <c r="H12" s="6"/>
      <c r="I12" s="6"/>
      <c r="J12" s="6"/>
      <c r="K12" s="6"/>
      <c r="L12" s="6"/>
      <c r="M12" s="6"/>
      <c r="N12" s="6"/>
      <c r="O12" s="6"/>
      <c r="P12" s="6"/>
      <c r="Q12" s="6"/>
      <c r="R12" s="6"/>
      <c r="S12" s="6"/>
      <c r="T12" s="6"/>
      <c r="U12" s="6"/>
      <c r="V12" s="6"/>
      <c r="W12" s="6"/>
      <c r="X12" s="6"/>
      <c r="Y12" s="6"/>
      <c r="Z12" s="6"/>
    </row>
    <row r="13" spans="1:26" ht="21" customHeight="1" x14ac:dyDescent="0.2">
      <c r="A13" s="10"/>
      <c r="B13" s="15" t="s">
        <v>0</v>
      </c>
      <c r="C13" s="16" t="s">
        <v>1</v>
      </c>
      <c r="D13" s="17" t="s">
        <v>2</v>
      </c>
      <c r="E13" s="11"/>
      <c r="F13" s="12"/>
      <c r="G13" s="12"/>
      <c r="H13" s="12"/>
      <c r="I13" s="12"/>
      <c r="J13" s="12"/>
      <c r="K13" s="12"/>
      <c r="L13" s="12"/>
      <c r="M13" s="12"/>
      <c r="N13" s="12"/>
      <c r="O13" s="12"/>
      <c r="P13" s="12"/>
      <c r="Q13" s="12"/>
      <c r="R13" s="12"/>
      <c r="S13" s="12"/>
      <c r="T13" s="12"/>
      <c r="U13" s="12"/>
      <c r="V13" s="12"/>
      <c r="W13" s="12"/>
      <c r="X13" s="12"/>
      <c r="Y13" s="12"/>
      <c r="Z13" s="12"/>
    </row>
    <row r="14" spans="1:26" ht="36" customHeight="1" x14ac:dyDescent="0.2">
      <c r="A14" s="10"/>
      <c r="B14" s="18">
        <v>1</v>
      </c>
      <c r="C14" s="34" t="str">
        <f>Config!B4</f>
        <v>¿Se han hecho públicas quejas, denuncias o antecedentes en redes sociales?</v>
      </c>
      <c r="D14" s="32"/>
      <c r="E14" s="11"/>
      <c r="F14" s="12"/>
      <c r="G14" s="12"/>
      <c r="H14" s="12"/>
      <c r="I14" s="12"/>
      <c r="J14" s="12"/>
      <c r="K14" s="12"/>
      <c r="L14" s="12"/>
      <c r="M14" s="12"/>
      <c r="N14" s="12"/>
      <c r="O14" s="12"/>
      <c r="P14" s="12"/>
      <c r="Q14" s="12"/>
      <c r="R14" s="12"/>
      <c r="S14" s="12"/>
      <c r="T14" s="12"/>
      <c r="U14" s="12"/>
      <c r="V14" s="12"/>
      <c r="W14" s="12"/>
      <c r="X14" s="12"/>
      <c r="Y14" s="12"/>
      <c r="Z14" s="12"/>
    </row>
    <row r="15" spans="1:26" ht="36" customHeight="1" x14ac:dyDescent="0.2">
      <c r="A15" s="10"/>
      <c r="B15" s="18">
        <v>2</v>
      </c>
      <c r="C15" s="34" t="str">
        <f>Config!B5</f>
        <v>¿La situación puede escalar o ha escalado a medios de comunicación?</v>
      </c>
      <c r="D15" s="32"/>
      <c r="E15" s="11"/>
      <c r="F15" s="12"/>
      <c r="G15" s="12"/>
      <c r="H15" s="12"/>
      <c r="I15" s="12"/>
      <c r="J15" s="12"/>
      <c r="K15" s="12"/>
      <c r="L15" s="12"/>
      <c r="M15" s="12"/>
      <c r="N15" s="12"/>
      <c r="O15" s="12"/>
      <c r="P15" s="12"/>
      <c r="Q15" s="12"/>
      <c r="R15" s="12"/>
      <c r="S15" s="12"/>
      <c r="T15" s="12"/>
      <c r="U15" s="12"/>
      <c r="V15" s="12"/>
      <c r="W15" s="12"/>
      <c r="X15" s="12"/>
      <c r="Y15" s="12"/>
      <c r="Z15" s="12"/>
    </row>
    <row r="16" spans="1:26" ht="36" customHeight="1" x14ac:dyDescent="0.2">
      <c r="A16" s="10"/>
      <c r="B16" s="18">
        <v>3</v>
      </c>
      <c r="C16" s="34" t="str">
        <f>Config!B6</f>
        <v>¿Existe una posible implicación legal, proceso judicial o denuncia ante una autoridad?</v>
      </c>
      <c r="D16" s="32"/>
      <c r="E16" s="11"/>
      <c r="F16" s="12"/>
      <c r="G16" s="12"/>
      <c r="H16" s="12"/>
      <c r="I16" s="12"/>
      <c r="J16" s="12"/>
      <c r="K16" s="12"/>
      <c r="L16" s="12"/>
      <c r="M16" s="12"/>
      <c r="N16" s="12"/>
      <c r="O16" s="12"/>
      <c r="P16" s="12"/>
      <c r="Q16" s="12"/>
      <c r="R16" s="12"/>
      <c r="S16" s="12"/>
      <c r="T16" s="12"/>
      <c r="U16" s="12"/>
      <c r="V16" s="12"/>
      <c r="W16" s="12"/>
      <c r="X16" s="12"/>
      <c r="Y16" s="12"/>
      <c r="Z16" s="12"/>
    </row>
    <row r="17" spans="1:26" ht="36" customHeight="1" x14ac:dyDescent="0.2">
      <c r="A17" s="10"/>
      <c r="B17" s="18">
        <v>4</v>
      </c>
      <c r="C17" s="34" t="str">
        <f>Config!B7</f>
        <v>¿El incidente podría dañar la reputación o credibilidad de la AGSCh?</v>
      </c>
      <c r="D17" s="32"/>
      <c r="E17" s="11"/>
      <c r="F17" s="12"/>
      <c r="G17" s="12"/>
      <c r="H17" s="12"/>
      <c r="I17" s="12"/>
      <c r="J17" s="12"/>
      <c r="K17" s="12"/>
      <c r="L17" s="12"/>
      <c r="M17" s="12"/>
      <c r="N17" s="12"/>
      <c r="O17" s="12"/>
      <c r="P17" s="12"/>
      <c r="Q17" s="12"/>
      <c r="R17" s="12"/>
      <c r="S17" s="12"/>
      <c r="T17" s="12"/>
      <c r="U17" s="12"/>
      <c r="V17" s="12"/>
      <c r="W17" s="12"/>
      <c r="X17" s="12"/>
      <c r="Y17" s="12"/>
      <c r="Z17" s="12"/>
    </row>
    <row r="18" spans="1:26" ht="36" customHeight="1" x14ac:dyDescent="0.2">
      <c r="A18" s="10"/>
      <c r="B18" s="18">
        <v>5</v>
      </c>
      <c r="C18" s="34" t="str">
        <f>Config!B8</f>
        <v>¿El problema afecta la percepción de la AGSCh en la comunidad?</v>
      </c>
      <c r="D18" s="32"/>
      <c r="E18" s="11"/>
      <c r="F18" s="12"/>
      <c r="G18" s="12"/>
      <c r="H18" s="12"/>
      <c r="I18" s="12"/>
      <c r="J18" s="12"/>
      <c r="K18" s="12"/>
      <c r="L18" s="12"/>
      <c r="M18" s="12"/>
      <c r="N18" s="12"/>
      <c r="O18" s="12"/>
      <c r="P18" s="12"/>
      <c r="Q18" s="12"/>
      <c r="R18" s="12"/>
      <c r="S18" s="12"/>
      <c r="T18" s="12"/>
      <c r="U18" s="12"/>
      <c r="V18" s="12"/>
      <c r="W18" s="12"/>
      <c r="X18" s="12"/>
      <c r="Y18" s="12"/>
      <c r="Z18" s="12"/>
    </row>
    <row r="19" spans="1:26" ht="36" customHeight="1" x14ac:dyDescent="0.2">
      <c r="A19" s="10"/>
      <c r="B19" s="18">
        <v>6</v>
      </c>
      <c r="C19" s="34" t="str">
        <f>Config!B9</f>
        <v>¿Podría haber una pérdida de confianza en la organización debido al incidente?</v>
      </c>
      <c r="D19" s="32"/>
      <c r="E19" s="11"/>
      <c r="F19" s="12"/>
      <c r="G19" s="12"/>
      <c r="H19" s="12"/>
      <c r="I19" s="12"/>
      <c r="J19" s="12"/>
      <c r="K19" s="12"/>
      <c r="L19" s="12"/>
      <c r="M19" s="12"/>
      <c r="N19" s="12"/>
      <c r="O19" s="12"/>
      <c r="P19" s="12"/>
      <c r="Q19" s="12"/>
      <c r="R19" s="12"/>
      <c r="S19" s="12"/>
      <c r="T19" s="12"/>
      <c r="U19" s="12"/>
      <c r="V19" s="12"/>
      <c r="W19" s="12"/>
      <c r="X19" s="12"/>
      <c r="Y19" s="12"/>
      <c r="Z19" s="12"/>
    </row>
    <row r="20" spans="1:26" ht="47.25" customHeight="1" x14ac:dyDescent="0.2">
      <c r="A20" s="10"/>
      <c r="B20" s="18">
        <v>7</v>
      </c>
      <c r="C20" s="38" t="s">
        <v>62</v>
      </c>
      <c r="D20" s="32"/>
      <c r="E20" s="11"/>
      <c r="F20" s="12"/>
      <c r="G20" s="12"/>
      <c r="H20" s="12"/>
      <c r="I20" s="12"/>
      <c r="J20" s="12"/>
      <c r="K20" s="12"/>
      <c r="L20" s="12"/>
      <c r="M20" s="12"/>
      <c r="N20" s="12"/>
      <c r="O20" s="12"/>
      <c r="P20" s="12"/>
      <c r="Q20" s="12"/>
      <c r="R20" s="12"/>
      <c r="S20" s="12"/>
      <c r="T20" s="12"/>
      <c r="U20" s="12"/>
      <c r="V20" s="12"/>
      <c r="W20" s="12"/>
      <c r="X20" s="12"/>
      <c r="Y20" s="12"/>
      <c r="Z20" s="12"/>
    </row>
    <row r="21" spans="1:26" ht="36" customHeight="1" x14ac:dyDescent="0.2">
      <c r="A21" s="10"/>
      <c r="B21" s="18">
        <v>8</v>
      </c>
      <c r="C21" s="34" t="str">
        <f>Config!B11</f>
        <v>¿El incidente ha generado comunicaciones contradictorias, confusas o no autorizadas dentro de la organización?</v>
      </c>
      <c r="D21" s="32"/>
      <c r="E21" s="11"/>
      <c r="F21" s="12"/>
      <c r="G21" s="12"/>
      <c r="H21" s="12"/>
      <c r="I21" s="12"/>
      <c r="J21" s="12"/>
      <c r="K21" s="12"/>
      <c r="L21" s="12"/>
      <c r="M21" s="12"/>
      <c r="N21" s="12"/>
      <c r="O21" s="12"/>
      <c r="P21" s="12"/>
      <c r="Q21" s="12"/>
      <c r="R21" s="12"/>
      <c r="S21" s="12"/>
      <c r="T21" s="12"/>
      <c r="U21" s="12"/>
      <c r="V21" s="12"/>
      <c r="W21" s="12"/>
      <c r="X21" s="12"/>
      <c r="Y21" s="12"/>
      <c r="Z21" s="12"/>
    </row>
    <row r="22" spans="1:26" ht="36" customHeight="1" x14ac:dyDescent="0.2">
      <c r="A22" s="10"/>
      <c r="B22" s="18">
        <v>9</v>
      </c>
      <c r="C22" s="34" t="str">
        <f>Config!B12</f>
        <v>¿Ha habido un accidente, emergencia o incidente de seguridad en una actividad institucional?</v>
      </c>
      <c r="D22" s="32"/>
      <c r="E22" s="11"/>
      <c r="F22" s="12"/>
      <c r="G22" s="12"/>
      <c r="H22" s="12"/>
      <c r="I22" s="12"/>
      <c r="J22" s="12"/>
      <c r="K22" s="12"/>
      <c r="L22" s="12"/>
      <c r="M22" s="12"/>
      <c r="N22" s="12"/>
      <c r="O22" s="12"/>
      <c r="P22" s="12"/>
      <c r="Q22" s="12"/>
      <c r="R22" s="12"/>
      <c r="S22" s="12"/>
      <c r="T22" s="12"/>
      <c r="U22" s="12"/>
      <c r="V22" s="12"/>
      <c r="W22" s="12"/>
      <c r="X22" s="12"/>
      <c r="Y22" s="12"/>
      <c r="Z22" s="12"/>
    </row>
    <row r="23" spans="1:26" ht="36" customHeight="1" x14ac:dyDescent="0.2">
      <c r="A23" s="10"/>
      <c r="B23" s="18">
        <v>10</v>
      </c>
      <c r="C23" s="34" t="str">
        <f>Config!B13</f>
        <v>¿Hay personas lesionadas o afectadas en su seguridad física o emocional?</v>
      </c>
      <c r="D23" s="32"/>
      <c r="E23" s="11"/>
      <c r="F23" s="12"/>
      <c r="G23" s="12"/>
      <c r="H23" s="12"/>
      <c r="I23" s="12"/>
      <c r="J23" s="12"/>
      <c r="K23" s="12"/>
      <c r="L23" s="12"/>
      <c r="M23" s="12"/>
      <c r="N23" s="12"/>
      <c r="O23" s="12"/>
      <c r="P23" s="12"/>
      <c r="Q23" s="12"/>
      <c r="R23" s="12"/>
      <c r="S23" s="12"/>
      <c r="T23" s="12"/>
      <c r="U23" s="12"/>
      <c r="V23" s="12"/>
      <c r="W23" s="12"/>
      <c r="X23" s="12"/>
      <c r="Y23" s="12"/>
      <c r="Z23" s="12"/>
    </row>
    <row r="24" spans="1:26" ht="36" customHeight="1" x14ac:dyDescent="0.2">
      <c r="A24" s="10"/>
      <c r="B24" s="18">
        <v>11</v>
      </c>
      <c r="C24" s="34" t="str">
        <f>Config!B14</f>
        <v>¿El incidente ha afectado a más de una persona o a un grupo significativo?</v>
      </c>
      <c r="D24" s="32"/>
      <c r="E24" s="11"/>
      <c r="F24" s="12"/>
      <c r="G24" s="12"/>
      <c r="H24" s="12"/>
      <c r="I24" s="12"/>
      <c r="J24" s="12"/>
      <c r="K24" s="12"/>
      <c r="L24" s="12"/>
      <c r="M24" s="12"/>
      <c r="N24" s="12"/>
      <c r="O24" s="12"/>
      <c r="P24" s="12"/>
      <c r="Q24" s="12"/>
      <c r="R24" s="12"/>
      <c r="S24" s="12"/>
      <c r="T24" s="12"/>
      <c r="U24" s="12"/>
      <c r="V24" s="12"/>
      <c r="W24" s="12"/>
      <c r="X24" s="12"/>
      <c r="Y24" s="12"/>
      <c r="Z24" s="12"/>
    </row>
    <row r="25" spans="1:26" ht="36" customHeight="1" x14ac:dyDescent="0.2">
      <c r="A25" s="10"/>
      <c r="B25" s="18">
        <v>12</v>
      </c>
      <c r="C25" s="34" t="str">
        <f>Config!B15</f>
        <v>¿El problema involucra recursos financieros de la organización o puede afectar la confianza en su administración?</v>
      </c>
      <c r="D25" s="32"/>
      <c r="E25" s="11"/>
      <c r="F25" s="12"/>
      <c r="G25" s="12"/>
      <c r="H25" s="12"/>
      <c r="I25" s="12"/>
      <c r="J25" s="12"/>
      <c r="K25" s="12"/>
      <c r="L25" s="12"/>
      <c r="M25" s="12"/>
      <c r="N25" s="12"/>
      <c r="O25" s="12"/>
      <c r="P25" s="12"/>
      <c r="Q25" s="12"/>
      <c r="R25" s="12"/>
      <c r="S25" s="12"/>
      <c r="T25" s="12"/>
      <c r="U25" s="12"/>
      <c r="V25" s="12"/>
      <c r="W25" s="12"/>
      <c r="X25" s="12"/>
      <c r="Y25" s="12"/>
      <c r="Z25" s="12"/>
    </row>
    <row r="26" spans="1:26" ht="36" customHeight="1" x14ac:dyDescent="0.2">
      <c r="A26" s="10"/>
      <c r="B26" s="18">
        <v>13</v>
      </c>
      <c r="C26" s="34" t="str">
        <f>Config!B16</f>
        <v>¿Ha habido daños materiales o afectación a bienes institucionales o de terceros?</v>
      </c>
      <c r="D26" s="32"/>
      <c r="E26" s="11"/>
      <c r="F26" s="12"/>
      <c r="G26" s="12"/>
      <c r="H26" s="12"/>
      <c r="I26" s="12"/>
      <c r="J26" s="12"/>
      <c r="K26" s="12"/>
      <c r="L26" s="12"/>
      <c r="M26" s="12"/>
      <c r="N26" s="12"/>
      <c r="O26" s="12"/>
      <c r="P26" s="12"/>
      <c r="Q26" s="12"/>
      <c r="R26" s="12"/>
      <c r="S26" s="12"/>
      <c r="T26" s="12"/>
      <c r="U26" s="12"/>
      <c r="V26" s="12"/>
      <c r="W26" s="12"/>
      <c r="X26" s="12"/>
      <c r="Y26" s="12"/>
      <c r="Z26" s="12"/>
    </row>
    <row r="27" spans="1:26" ht="36" customHeight="1" x14ac:dyDescent="0.2">
      <c r="A27" s="10"/>
      <c r="B27" s="18">
        <v>14</v>
      </c>
      <c r="C27" s="34" t="str">
        <f>Config!B17</f>
        <v>¿El incidente ocurrió en un evento importante o actividad de alta visibilidad institucional?</v>
      </c>
      <c r="D27" s="32"/>
      <c r="E27" s="11"/>
      <c r="F27" s="12"/>
      <c r="G27" s="12"/>
      <c r="H27" s="12"/>
      <c r="I27" s="12"/>
      <c r="J27" s="12"/>
      <c r="K27" s="12"/>
      <c r="L27" s="12"/>
      <c r="M27" s="12"/>
      <c r="N27" s="12"/>
      <c r="O27" s="12"/>
      <c r="P27" s="12"/>
      <c r="Q27" s="12"/>
      <c r="R27" s="12"/>
      <c r="S27" s="12"/>
      <c r="T27" s="12"/>
      <c r="U27" s="12"/>
      <c r="V27" s="12"/>
      <c r="W27" s="12"/>
      <c r="X27" s="12"/>
      <c r="Y27" s="12"/>
      <c r="Z27" s="12"/>
    </row>
    <row r="28" spans="1:26" ht="36" customHeight="1" x14ac:dyDescent="0.2">
      <c r="A28" s="10"/>
      <c r="B28" s="18">
        <v>15</v>
      </c>
      <c r="C28" s="34" t="str">
        <f>Config!B18</f>
        <v>¿El problema afecta la continuidad de actividades regulares o servicios institucionales?</v>
      </c>
      <c r="D28" s="32"/>
      <c r="E28" s="11"/>
      <c r="F28" s="12"/>
      <c r="G28" s="12"/>
      <c r="H28" s="12"/>
      <c r="I28" s="12"/>
      <c r="J28" s="12"/>
      <c r="K28" s="12"/>
      <c r="L28" s="12"/>
      <c r="M28" s="12"/>
      <c r="N28" s="12"/>
      <c r="O28" s="12"/>
      <c r="P28" s="12"/>
      <c r="Q28" s="12"/>
      <c r="R28" s="12"/>
      <c r="S28" s="12"/>
      <c r="T28" s="12"/>
      <c r="U28" s="12"/>
      <c r="V28" s="12"/>
      <c r="W28" s="12"/>
      <c r="X28" s="12"/>
      <c r="Y28" s="12"/>
      <c r="Z28" s="12"/>
    </row>
    <row r="29" spans="1:26" ht="36" customHeight="1" x14ac:dyDescent="0.2">
      <c r="A29" s="10"/>
      <c r="B29" s="18">
        <v>16</v>
      </c>
      <c r="C29" s="34" t="str">
        <f>Config!B19</f>
        <v>¿El incidente está relacionado con el incumplimiento de una norma interna, procedimiento o lineamiento institucional?</v>
      </c>
      <c r="D29" s="32"/>
      <c r="E29" s="11"/>
      <c r="F29" s="12"/>
      <c r="G29" s="12"/>
      <c r="H29" s="12"/>
      <c r="I29" s="12"/>
      <c r="J29" s="12"/>
      <c r="K29" s="12"/>
      <c r="L29" s="12"/>
      <c r="M29" s="12"/>
      <c r="N29" s="12"/>
      <c r="O29" s="12"/>
      <c r="P29" s="12"/>
      <c r="Q29" s="12"/>
      <c r="R29" s="12"/>
      <c r="S29" s="12"/>
      <c r="T29" s="12"/>
      <c r="U29" s="12"/>
      <c r="V29" s="12"/>
      <c r="W29" s="12"/>
      <c r="X29" s="12"/>
      <c r="Y29" s="12"/>
      <c r="Z29" s="12"/>
    </row>
    <row r="30" spans="1:26" ht="36" customHeight="1" x14ac:dyDescent="0.2">
      <c r="A30" s="10"/>
      <c r="B30" s="18">
        <v>17</v>
      </c>
      <c r="C30" s="34" t="str">
        <f>Config!B20</f>
        <v>¿La situación ha generado descontento significativo entre personas voluntarias, trabajadoras, participantes, familias u otros públicos relevantes?</v>
      </c>
      <c r="D30" s="32"/>
      <c r="E30" s="11"/>
      <c r="F30" s="12"/>
      <c r="G30" s="12"/>
      <c r="H30" s="12"/>
      <c r="I30" s="12"/>
      <c r="J30" s="12"/>
      <c r="K30" s="12"/>
      <c r="L30" s="12"/>
      <c r="M30" s="12"/>
      <c r="N30" s="12"/>
      <c r="O30" s="12"/>
      <c r="P30" s="12"/>
      <c r="Q30" s="12"/>
      <c r="R30" s="12"/>
      <c r="S30" s="12"/>
      <c r="T30" s="12"/>
      <c r="U30" s="12"/>
      <c r="V30" s="12"/>
      <c r="W30" s="12"/>
      <c r="X30" s="12"/>
      <c r="Y30" s="12"/>
      <c r="Z30" s="12"/>
    </row>
    <row r="31" spans="1:26" ht="36" customHeight="1" x14ac:dyDescent="0.2">
      <c r="A31" s="10"/>
      <c r="B31" s="18">
        <v>18</v>
      </c>
      <c r="C31" s="34" t="str">
        <f>Config!B21</f>
        <v>¿La situación podría percibirse como falta de profesionalismo, cuidado o coherencia institucional?</v>
      </c>
      <c r="D31" s="32"/>
      <c r="E31" s="11"/>
      <c r="F31" s="12"/>
      <c r="G31" s="12"/>
      <c r="H31" s="12"/>
      <c r="I31" s="12"/>
      <c r="J31" s="12"/>
      <c r="K31" s="12"/>
      <c r="L31" s="12"/>
      <c r="M31" s="12"/>
      <c r="N31" s="12"/>
      <c r="O31" s="12"/>
      <c r="P31" s="12"/>
      <c r="Q31" s="12"/>
      <c r="R31" s="12"/>
      <c r="S31" s="12"/>
      <c r="T31" s="12"/>
      <c r="U31" s="12"/>
      <c r="V31" s="12"/>
      <c r="W31" s="12"/>
      <c r="X31" s="12"/>
      <c r="Y31" s="12"/>
      <c r="Z31" s="12"/>
    </row>
    <row r="32" spans="1:26" ht="36" customHeight="1" x14ac:dyDescent="0.2">
      <c r="A32" s="10"/>
      <c r="B32" s="18">
        <v>19</v>
      </c>
      <c r="C32" s="34" t="str">
        <f>Config!B22</f>
        <v>¿El problema es recurrente o existen antecedentes similares previos?</v>
      </c>
      <c r="D32" s="32"/>
      <c r="E32" s="11"/>
      <c r="F32" s="12"/>
      <c r="G32" s="12"/>
      <c r="H32" s="12"/>
      <c r="I32" s="12"/>
      <c r="J32" s="12"/>
      <c r="K32" s="12"/>
      <c r="L32" s="12"/>
      <c r="M32" s="12"/>
      <c r="N32" s="12"/>
      <c r="O32" s="12"/>
      <c r="P32" s="12"/>
      <c r="Q32" s="12"/>
      <c r="R32" s="12"/>
      <c r="S32" s="12"/>
      <c r="T32" s="12"/>
      <c r="U32" s="12"/>
      <c r="V32" s="12"/>
      <c r="W32" s="12"/>
      <c r="X32" s="12"/>
      <c r="Y32" s="12"/>
      <c r="Z32" s="12"/>
    </row>
    <row r="33" spans="1:26" ht="36" customHeight="1" x14ac:dyDescent="0.2">
      <c r="A33" s="10"/>
      <c r="B33" s="18">
        <v>20</v>
      </c>
      <c r="C33" s="34" t="str">
        <f>Config!B23</f>
        <v>¿Existe la posibilidad de una reacción negativa por parte de la comunidad o de públicos externos?</v>
      </c>
      <c r="D33" s="32"/>
      <c r="E33" s="11"/>
      <c r="F33" s="12"/>
      <c r="G33" s="12"/>
      <c r="H33" s="12"/>
      <c r="I33" s="12"/>
      <c r="J33" s="12"/>
      <c r="K33" s="12"/>
      <c r="L33" s="12"/>
      <c r="M33" s="12"/>
      <c r="N33" s="12"/>
      <c r="O33" s="12"/>
      <c r="P33" s="12"/>
      <c r="Q33" s="12"/>
      <c r="R33" s="12"/>
      <c r="S33" s="12"/>
      <c r="T33" s="12"/>
      <c r="U33" s="12"/>
      <c r="V33" s="12"/>
      <c r="W33" s="12"/>
      <c r="X33" s="12"/>
      <c r="Y33" s="12"/>
      <c r="Z33" s="12"/>
    </row>
    <row r="34" spans="1:26" ht="36" customHeight="1" x14ac:dyDescent="0.2">
      <c r="A34" s="10"/>
      <c r="B34" s="18">
        <v>21</v>
      </c>
      <c r="C34" s="34" t="s">
        <v>29</v>
      </c>
      <c r="D34" s="32"/>
      <c r="E34" s="11"/>
      <c r="F34" s="12"/>
      <c r="G34" s="12"/>
      <c r="H34" s="12"/>
      <c r="I34" s="12"/>
      <c r="J34" s="12"/>
      <c r="K34" s="12"/>
      <c r="L34" s="12"/>
      <c r="M34" s="12"/>
      <c r="N34" s="12"/>
      <c r="O34" s="12"/>
      <c r="P34" s="12"/>
      <c r="Q34" s="12"/>
      <c r="R34" s="12"/>
      <c r="S34" s="12"/>
      <c r="T34" s="12"/>
      <c r="U34" s="12"/>
      <c r="V34" s="12"/>
      <c r="W34" s="12"/>
      <c r="X34" s="12"/>
      <c r="Y34" s="12"/>
      <c r="Z34" s="12"/>
    </row>
    <row r="35" spans="1:26" ht="36" customHeight="1" x14ac:dyDescent="0.2">
      <c r="A35" s="10"/>
      <c r="B35" s="18">
        <v>22</v>
      </c>
      <c r="C35" s="34" t="str">
        <f>Config!B25</f>
        <v>¿El incidente requiere coordinación con órganos institucionales competentes, autoridades, otras organizaciones o actores externos?</v>
      </c>
      <c r="D35" s="32"/>
      <c r="E35" s="11"/>
      <c r="F35" s="12"/>
      <c r="G35" s="12"/>
      <c r="H35" s="12"/>
      <c r="I35" s="12"/>
      <c r="J35" s="12"/>
      <c r="K35" s="12"/>
      <c r="L35" s="12"/>
      <c r="M35" s="12"/>
      <c r="N35" s="12"/>
      <c r="O35" s="12"/>
      <c r="P35" s="12"/>
      <c r="Q35" s="12"/>
      <c r="R35" s="12"/>
      <c r="S35" s="12"/>
      <c r="T35" s="12"/>
      <c r="U35" s="12"/>
      <c r="V35" s="12"/>
      <c r="W35" s="12"/>
      <c r="X35" s="12"/>
      <c r="Y35" s="12"/>
      <c r="Z35" s="12"/>
    </row>
    <row r="36" spans="1:26" ht="15.75" customHeight="1" x14ac:dyDescent="0.2">
      <c r="A36" s="4"/>
      <c r="B36" s="4"/>
      <c r="C36" s="5"/>
      <c r="D36" s="5"/>
      <c r="E36" s="5"/>
      <c r="F36" s="6"/>
      <c r="G36" s="6"/>
      <c r="H36" s="6"/>
      <c r="I36" s="6"/>
      <c r="J36" s="6"/>
      <c r="K36" s="6"/>
      <c r="L36" s="6"/>
      <c r="M36" s="6"/>
      <c r="N36" s="6"/>
      <c r="O36" s="6"/>
      <c r="P36" s="6"/>
      <c r="Q36" s="6"/>
      <c r="R36" s="6"/>
      <c r="S36" s="6"/>
      <c r="T36" s="6"/>
      <c r="U36" s="6"/>
      <c r="V36" s="6"/>
      <c r="W36" s="6"/>
      <c r="X36" s="6"/>
      <c r="Y36" s="6"/>
      <c r="Z36" s="6"/>
    </row>
    <row r="37" spans="1:26" ht="15.75" customHeight="1" x14ac:dyDescent="0.2">
      <c r="A37" s="4"/>
      <c r="B37" s="4"/>
      <c r="C37" s="5"/>
      <c r="D37" s="5"/>
      <c r="E37" s="5"/>
      <c r="F37" s="6"/>
      <c r="G37" s="6"/>
      <c r="H37" s="6"/>
      <c r="I37" s="6"/>
      <c r="J37" s="6"/>
      <c r="K37" s="6"/>
      <c r="L37" s="6"/>
      <c r="M37" s="6"/>
      <c r="N37" s="6"/>
      <c r="O37" s="6"/>
      <c r="P37" s="6"/>
      <c r="Q37" s="6"/>
      <c r="R37" s="6"/>
      <c r="S37" s="6"/>
      <c r="T37" s="6"/>
      <c r="U37" s="6"/>
      <c r="V37" s="6"/>
      <c r="W37" s="6"/>
      <c r="X37" s="6"/>
      <c r="Y37" s="6"/>
      <c r="Z37" s="6"/>
    </row>
    <row r="38" spans="1:26" ht="15.75" customHeight="1" x14ac:dyDescent="0.2">
      <c r="A38" s="4"/>
      <c r="B38" s="4"/>
      <c r="C38" s="5"/>
      <c r="D38" s="5"/>
      <c r="E38" s="5"/>
      <c r="F38" s="6"/>
      <c r="G38" s="6"/>
      <c r="H38" s="6"/>
      <c r="I38" s="6"/>
      <c r="J38" s="6"/>
      <c r="K38" s="6"/>
      <c r="L38" s="6"/>
      <c r="M38" s="6"/>
      <c r="N38" s="6"/>
      <c r="O38" s="6"/>
      <c r="P38" s="6"/>
      <c r="Q38" s="6"/>
      <c r="R38" s="6"/>
      <c r="S38" s="6"/>
      <c r="T38" s="6"/>
      <c r="U38" s="6"/>
      <c r="V38" s="6"/>
      <c r="W38" s="6"/>
      <c r="X38" s="6"/>
      <c r="Y38" s="6"/>
      <c r="Z38" s="6"/>
    </row>
    <row r="39" spans="1:26" ht="15.75" customHeight="1" x14ac:dyDescent="0.2">
      <c r="A39" s="4"/>
      <c r="B39" s="41" t="s">
        <v>30</v>
      </c>
      <c r="C39" s="42"/>
      <c r="D39" s="43"/>
      <c r="E39" s="5"/>
      <c r="F39" s="6"/>
      <c r="G39" s="6"/>
      <c r="H39" s="6"/>
      <c r="I39" s="6"/>
      <c r="J39" s="6"/>
      <c r="K39" s="6"/>
      <c r="L39" s="6"/>
      <c r="M39" s="6"/>
      <c r="N39" s="6"/>
      <c r="O39" s="6"/>
      <c r="P39" s="6"/>
      <c r="Q39" s="6"/>
      <c r="R39" s="6"/>
      <c r="S39" s="6"/>
      <c r="T39" s="6"/>
      <c r="U39" s="6"/>
      <c r="V39" s="6"/>
      <c r="W39" s="6"/>
      <c r="X39" s="6"/>
      <c r="Y39" s="6"/>
      <c r="Z39" s="6"/>
    </row>
    <row r="40" spans="1:26" ht="33" customHeight="1" x14ac:dyDescent="0.2">
      <c r="A40" s="4"/>
      <c r="B40" s="44" t="str">
        <f>Config!H3</f>
        <v>Responda Todas las Preguntas</v>
      </c>
      <c r="C40" s="45"/>
      <c r="D40" s="46"/>
      <c r="E40" s="5"/>
      <c r="F40" s="6"/>
      <c r="G40" s="6"/>
      <c r="H40" s="6"/>
      <c r="I40" s="6"/>
      <c r="J40" s="6"/>
      <c r="K40" s="6"/>
      <c r="L40" s="6"/>
      <c r="M40" s="6"/>
      <c r="N40" s="6"/>
      <c r="O40" s="6"/>
      <c r="P40" s="6"/>
      <c r="Q40" s="6"/>
      <c r="R40" s="6"/>
      <c r="S40" s="6"/>
      <c r="T40" s="6"/>
      <c r="U40" s="6"/>
      <c r="V40" s="6"/>
      <c r="W40" s="6"/>
      <c r="X40" s="6"/>
      <c r="Y40" s="6"/>
      <c r="Z40" s="6"/>
    </row>
    <row r="41" spans="1:26" ht="55.5" customHeight="1" x14ac:dyDescent="0.2">
      <c r="A41" s="4"/>
      <c r="B41" s="47" t="str">
        <f>IF(B40="Crisis Grave", Config!I6, IF(OR(B40="Crisis Moderada",B40="Crisis con especial sensibilidad"), Config!I6, IF(B40="Crisis Leve", Config!I5,"")))</f>
        <v/>
      </c>
      <c r="C41" s="48"/>
      <c r="D41" s="49"/>
      <c r="E41" s="5"/>
      <c r="F41" s="6"/>
      <c r="G41" s="6"/>
      <c r="H41" s="6"/>
      <c r="I41" s="6"/>
      <c r="J41" s="6"/>
      <c r="K41" s="6"/>
      <c r="L41" s="6"/>
      <c r="M41" s="6"/>
      <c r="N41" s="6"/>
      <c r="O41" s="6"/>
      <c r="P41" s="6"/>
      <c r="Q41" s="6"/>
      <c r="R41" s="6"/>
      <c r="S41" s="6"/>
      <c r="T41" s="6"/>
      <c r="U41" s="6"/>
      <c r="V41" s="6"/>
      <c r="W41" s="6"/>
      <c r="X41" s="6"/>
      <c r="Y41" s="6"/>
      <c r="Z41" s="6"/>
    </row>
    <row r="42" spans="1:26" ht="89.25" customHeight="1" x14ac:dyDescent="0.2">
      <c r="A42" s="4"/>
      <c r="B42" s="40" t="str">
        <f>IF(Config!I4="Sí",Config!I7,"")</f>
        <v/>
      </c>
      <c r="C42" s="40"/>
      <c r="D42" s="40"/>
      <c r="E42" s="5"/>
      <c r="F42" s="31"/>
      <c r="G42" s="31"/>
      <c r="H42" s="31"/>
      <c r="I42" s="31"/>
      <c r="J42" s="31"/>
      <c r="K42" s="31"/>
      <c r="L42" s="31"/>
      <c r="M42" s="31"/>
      <c r="N42" s="31"/>
      <c r="O42" s="31"/>
      <c r="P42" s="31"/>
      <c r="Q42" s="31"/>
      <c r="R42" s="31"/>
      <c r="S42" s="31"/>
      <c r="T42" s="31"/>
      <c r="U42" s="31"/>
      <c r="V42" s="31"/>
      <c r="W42" s="31"/>
      <c r="X42" s="31"/>
      <c r="Y42" s="31"/>
      <c r="Z42" s="31"/>
    </row>
    <row r="43" spans="1:26" ht="22.5" customHeight="1" x14ac:dyDescent="0.2">
      <c r="A43" s="4"/>
      <c r="E43" s="5"/>
      <c r="F43" s="6"/>
      <c r="G43" s="6"/>
      <c r="H43" s="6"/>
      <c r="I43" s="6"/>
      <c r="J43" s="6"/>
      <c r="K43" s="6"/>
      <c r="L43" s="6"/>
      <c r="M43" s="6"/>
      <c r="N43" s="6"/>
      <c r="O43" s="6"/>
      <c r="P43" s="6"/>
      <c r="Q43" s="6"/>
      <c r="R43" s="6"/>
      <c r="S43" s="6"/>
      <c r="T43" s="6"/>
      <c r="U43" s="6"/>
      <c r="V43" s="6"/>
      <c r="W43" s="6"/>
      <c r="X43" s="6"/>
      <c r="Y43" s="6"/>
      <c r="Z43" s="6"/>
    </row>
    <row r="44" spans="1:26" ht="78" customHeight="1" x14ac:dyDescent="0.2">
      <c r="A44" s="19"/>
      <c r="B44" s="37"/>
      <c r="C44" s="37"/>
      <c r="D44" s="37"/>
      <c r="E44" s="6"/>
      <c r="F44" s="6"/>
      <c r="G44" s="6"/>
      <c r="H44" s="6"/>
      <c r="I44" s="6"/>
      <c r="J44" s="6"/>
      <c r="K44" s="6"/>
      <c r="L44" s="6"/>
      <c r="M44" s="6"/>
      <c r="N44" s="6"/>
      <c r="O44" s="6"/>
      <c r="P44" s="6"/>
      <c r="Q44" s="6"/>
      <c r="R44" s="6"/>
      <c r="S44" s="6"/>
      <c r="T44" s="6"/>
      <c r="U44" s="6"/>
      <c r="V44" s="6"/>
      <c r="W44" s="6"/>
      <c r="X44" s="6"/>
      <c r="Y44" s="6"/>
      <c r="Z44" s="6"/>
    </row>
    <row r="45" spans="1:26" ht="78" customHeight="1" x14ac:dyDescent="0.2">
      <c r="A45" s="19"/>
      <c r="B45" s="37"/>
      <c r="C45" s="37"/>
      <c r="D45" s="37"/>
      <c r="E45" s="6"/>
      <c r="F45" s="6"/>
      <c r="G45" s="6"/>
      <c r="H45" s="6"/>
      <c r="I45" s="6"/>
      <c r="J45" s="6"/>
      <c r="K45" s="6"/>
      <c r="L45" s="6"/>
      <c r="M45" s="6"/>
      <c r="N45" s="6"/>
      <c r="O45" s="6"/>
      <c r="P45" s="6"/>
      <c r="Q45" s="6"/>
      <c r="R45" s="6"/>
      <c r="S45" s="6"/>
      <c r="T45" s="6"/>
      <c r="U45" s="6"/>
      <c r="V45" s="6"/>
      <c r="W45" s="6"/>
      <c r="X45" s="6"/>
      <c r="Y45" s="6"/>
      <c r="Z45" s="6"/>
    </row>
    <row r="46" spans="1:26" ht="15.75" customHeight="1" x14ac:dyDescent="0.2">
      <c r="A46" s="19"/>
      <c r="B46" s="19"/>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
      <c r="A47" s="19"/>
      <c r="B47" s="19"/>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
      <c r="A48" s="19"/>
      <c r="B48" s="19"/>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
      <c r="A49" s="19"/>
      <c r="B49" s="19"/>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
      <c r="A50" s="19"/>
      <c r="B50" s="19"/>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
      <c r="A51" s="19"/>
      <c r="B51" s="19"/>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
      <c r="A52" s="19"/>
      <c r="B52" s="19"/>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
      <c r="A53" s="19"/>
      <c r="B53" s="19"/>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
      <c r="A54" s="19"/>
      <c r="B54" s="19"/>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
      <c r="A55" s="19"/>
      <c r="B55" s="19"/>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
      <c r="A56" s="19"/>
      <c r="B56" s="19"/>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
      <c r="A57" s="19"/>
      <c r="B57" s="19"/>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
      <c r="A58" s="19"/>
      <c r="B58" s="19"/>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
      <c r="A59" s="19"/>
      <c r="B59" s="19"/>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
      <c r="A60" s="19"/>
      <c r="B60" s="19"/>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
      <c r="A61" s="19"/>
      <c r="B61" s="19"/>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
      <c r="A62" s="19"/>
      <c r="B62" s="19"/>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
      <c r="A63" s="19"/>
      <c r="B63" s="19"/>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
      <c r="A64" s="19"/>
      <c r="B64" s="19"/>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
      <c r="A65" s="19"/>
      <c r="B65" s="19"/>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
      <c r="A66" s="19"/>
      <c r="B66" s="19"/>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
      <c r="A67" s="19"/>
      <c r="B67" s="19"/>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
      <c r="A68" s="19"/>
      <c r="B68" s="19"/>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
      <c r="A69" s="19"/>
      <c r="B69" s="19"/>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
      <c r="A70" s="19"/>
      <c r="B70" s="19"/>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
      <c r="A71" s="19"/>
      <c r="B71" s="19"/>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
      <c r="A72" s="19"/>
      <c r="B72" s="19"/>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
      <c r="A73" s="19"/>
      <c r="B73" s="19"/>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
      <c r="A74" s="19"/>
      <c r="B74" s="19"/>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
      <c r="A75" s="19"/>
      <c r="B75" s="19"/>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
      <c r="A76" s="19"/>
      <c r="B76" s="19"/>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
      <c r="A77" s="19"/>
      <c r="B77" s="19"/>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
      <c r="A78" s="19"/>
      <c r="B78" s="19"/>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
      <c r="A79" s="19"/>
      <c r="B79" s="19"/>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
      <c r="A80" s="19"/>
      <c r="B80" s="19"/>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
      <c r="A81" s="19"/>
      <c r="B81" s="19"/>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
      <c r="A82" s="19"/>
      <c r="B82" s="19"/>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
      <c r="A83" s="19"/>
      <c r="B83" s="19"/>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
      <c r="A84" s="19"/>
      <c r="B84" s="19"/>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
      <c r="A85" s="19"/>
      <c r="B85" s="19"/>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
      <c r="A86" s="19"/>
      <c r="B86" s="19"/>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
      <c r="A87" s="19"/>
      <c r="B87" s="19"/>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
      <c r="A88" s="19"/>
      <c r="B88" s="19"/>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
      <c r="A89" s="19"/>
      <c r="B89" s="19"/>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
      <c r="A90" s="19"/>
      <c r="B90" s="19"/>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
      <c r="A91" s="19"/>
      <c r="B91" s="19"/>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
      <c r="A92" s="19"/>
      <c r="B92" s="19"/>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
      <c r="A93" s="19"/>
      <c r="B93" s="19"/>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
      <c r="A94" s="19"/>
      <c r="B94" s="19"/>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
      <c r="A95" s="19"/>
      <c r="B95" s="19"/>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
      <c r="A96" s="19"/>
      <c r="B96" s="19"/>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
      <c r="A97" s="19"/>
      <c r="B97" s="19"/>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
      <c r="A98" s="19"/>
      <c r="B98" s="19"/>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
      <c r="A99" s="19"/>
      <c r="B99" s="19"/>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
      <c r="A100" s="19"/>
      <c r="B100" s="19"/>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
      <c r="A101" s="19"/>
      <c r="B101" s="19"/>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
      <c r="A102" s="19"/>
      <c r="B102" s="19"/>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
      <c r="A103" s="19"/>
      <c r="B103" s="19"/>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
      <c r="A104" s="19"/>
      <c r="B104" s="19"/>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
      <c r="A105" s="19"/>
      <c r="B105" s="19"/>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
      <c r="A106" s="19"/>
      <c r="B106" s="19"/>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
      <c r="A107" s="19"/>
      <c r="B107" s="19"/>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
      <c r="A108" s="19"/>
      <c r="B108" s="19"/>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
      <c r="A109" s="19"/>
      <c r="B109" s="19"/>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
      <c r="A110" s="19"/>
      <c r="B110" s="19"/>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
      <c r="A111" s="19"/>
      <c r="B111" s="19"/>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
      <c r="A112" s="19"/>
      <c r="B112" s="19"/>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
      <c r="A113" s="19"/>
      <c r="B113" s="19"/>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
      <c r="A114" s="19"/>
      <c r="B114" s="19"/>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
      <c r="A115" s="19"/>
      <c r="B115" s="19"/>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
      <c r="A116" s="19"/>
      <c r="B116" s="19"/>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
      <c r="A117" s="19"/>
      <c r="B117" s="19"/>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
      <c r="A118" s="19"/>
      <c r="B118" s="19"/>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
      <c r="A119" s="19"/>
      <c r="B119" s="19"/>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
      <c r="A120" s="19"/>
      <c r="B120" s="19"/>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
      <c r="A121" s="19"/>
      <c r="B121" s="19"/>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
      <c r="A122" s="19"/>
      <c r="B122" s="19"/>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
      <c r="A123" s="19"/>
      <c r="B123" s="19"/>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
      <c r="A124" s="19"/>
      <c r="B124" s="19"/>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
      <c r="A125" s="19"/>
      <c r="B125" s="19"/>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
      <c r="A126" s="19"/>
      <c r="B126" s="19"/>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
      <c r="A127" s="19"/>
      <c r="B127" s="19"/>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
      <c r="A128" s="19"/>
      <c r="B128" s="19"/>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
      <c r="A129" s="19"/>
      <c r="B129" s="19"/>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
      <c r="A130" s="19"/>
      <c r="B130" s="19"/>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
      <c r="A131" s="19"/>
      <c r="B131" s="19"/>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
      <c r="A132" s="19"/>
      <c r="B132" s="19"/>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
      <c r="A133" s="19"/>
      <c r="B133" s="19"/>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
      <c r="A134" s="19"/>
      <c r="B134" s="19"/>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
      <c r="A135" s="19"/>
      <c r="B135" s="19"/>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
      <c r="A136" s="19"/>
      <c r="B136" s="19"/>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
      <c r="A137" s="19"/>
      <c r="B137" s="19"/>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
      <c r="A138" s="19"/>
      <c r="B138" s="19"/>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
      <c r="A139" s="19"/>
      <c r="B139" s="19"/>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
      <c r="A140" s="19"/>
      <c r="B140" s="19"/>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
      <c r="A141" s="19"/>
      <c r="B141" s="19"/>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
      <c r="A142" s="19"/>
      <c r="B142" s="19"/>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
      <c r="A143" s="19"/>
      <c r="B143" s="19"/>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
      <c r="A144" s="19"/>
      <c r="B144" s="19"/>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
      <c r="A145" s="19"/>
      <c r="B145" s="19"/>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
      <c r="A146" s="19"/>
      <c r="B146" s="19"/>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
      <c r="A147" s="19"/>
      <c r="B147" s="19"/>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
      <c r="A148" s="19"/>
      <c r="B148" s="19"/>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
      <c r="A149" s="19"/>
      <c r="B149" s="19"/>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
      <c r="A150" s="19"/>
      <c r="B150" s="19"/>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
      <c r="A151" s="19"/>
      <c r="B151" s="19"/>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
      <c r="A152" s="19"/>
      <c r="B152" s="19"/>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
      <c r="A153" s="19"/>
      <c r="B153" s="19"/>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
      <c r="A154" s="19"/>
      <c r="B154" s="19"/>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
      <c r="A155" s="19"/>
      <c r="B155" s="19"/>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
      <c r="A156" s="19"/>
      <c r="B156" s="19"/>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
      <c r="A157" s="19"/>
      <c r="B157" s="19"/>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
      <c r="A158" s="19"/>
      <c r="B158" s="19"/>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
      <c r="A159" s="19"/>
      <c r="B159" s="19"/>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
      <c r="A160" s="19"/>
      <c r="B160" s="19"/>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
      <c r="A161" s="19"/>
      <c r="B161" s="19"/>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
      <c r="A162" s="19"/>
      <c r="B162" s="19"/>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
      <c r="A163" s="19"/>
      <c r="B163" s="19"/>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
      <c r="A164" s="19"/>
      <c r="B164" s="19"/>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
      <c r="A165" s="19"/>
      <c r="B165" s="19"/>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
      <c r="A166" s="19"/>
      <c r="B166" s="19"/>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
      <c r="A167" s="19"/>
      <c r="B167" s="19"/>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
      <c r="A168" s="19"/>
      <c r="B168" s="19"/>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
      <c r="A169" s="19"/>
      <c r="B169" s="19"/>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
      <c r="A170" s="19"/>
      <c r="B170" s="19"/>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
      <c r="A171" s="19"/>
      <c r="B171" s="19"/>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
      <c r="A172" s="19"/>
      <c r="B172" s="19"/>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
      <c r="A173" s="19"/>
      <c r="B173" s="19"/>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
      <c r="A174" s="19"/>
      <c r="B174" s="19"/>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
      <c r="A175" s="19"/>
      <c r="B175" s="19"/>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
      <c r="A176" s="19"/>
      <c r="B176" s="19"/>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
      <c r="A177" s="19"/>
      <c r="B177" s="19"/>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
      <c r="A178" s="19"/>
      <c r="B178" s="19"/>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
      <c r="A179" s="19"/>
      <c r="B179" s="19"/>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
      <c r="A180" s="19"/>
      <c r="B180" s="19"/>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
      <c r="A181" s="19"/>
      <c r="B181" s="19"/>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
      <c r="A182" s="19"/>
      <c r="B182" s="19"/>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
      <c r="A183" s="19"/>
      <c r="B183" s="19"/>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
      <c r="A184" s="19"/>
      <c r="B184" s="19"/>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
      <c r="A185" s="19"/>
      <c r="B185" s="19"/>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
      <c r="A186" s="19"/>
      <c r="B186" s="19"/>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
      <c r="A187" s="19"/>
      <c r="B187" s="19"/>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
      <c r="A188" s="19"/>
      <c r="B188" s="19"/>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
      <c r="A189" s="19"/>
      <c r="B189" s="19"/>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
      <c r="A190" s="19"/>
      <c r="B190" s="19"/>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
      <c r="A191" s="19"/>
      <c r="B191" s="19"/>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
      <c r="A192" s="19"/>
      <c r="B192" s="19"/>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
      <c r="A193" s="19"/>
      <c r="B193" s="19"/>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
      <c r="A194" s="19"/>
      <c r="B194" s="19"/>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
      <c r="A195" s="19"/>
      <c r="B195" s="19"/>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
      <c r="A196" s="19"/>
      <c r="B196" s="19"/>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
      <c r="A197" s="19"/>
      <c r="B197" s="19"/>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
      <c r="A198" s="19"/>
      <c r="B198" s="19"/>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
      <c r="A199" s="19"/>
      <c r="B199" s="19"/>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
      <c r="A200" s="19"/>
      <c r="B200" s="19"/>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
      <c r="A201" s="19"/>
      <c r="B201" s="19"/>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
      <c r="A202" s="19"/>
      <c r="B202" s="19"/>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
      <c r="A203" s="19"/>
      <c r="B203" s="19"/>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
      <c r="A204" s="19"/>
      <c r="B204" s="19"/>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
      <c r="A205" s="19"/>
      <c r="B205" s="19"/>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
      <c r="A206" s="19"/>
      <c r="B206" s="19"/>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
      <c r="A207" s="19"/>
      <c r="B207" s="19"/>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
      <c r="A208" s="19"/>
      <c r="B208" s="19"/>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
      <c r="A209" s="19"/>
      <c r="B209" s="19"/>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
      <c r="A210" s="19"/>
      <c r="B210" s="19"/>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
      <c r="A211" s="19"/>
      <c r="B211" s="19"/>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
      <c r="A212" s="19"/>
      <c r="B212" s="19"/>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
      <c r="A213" s="19"/>
      <c r="B213" s="19"/>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
      <c r="A214" s="19"/>
      <c r="B214" s="19"/>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
      <c r="A215" s="19"/>
      <c r="B215" s="19"/>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
      <c r="A216" s="19"/>
      <c r="B216" s="19"/>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
      <c r="A217" s="19"/>
      <c r="B217" s="19"/>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
      <c r="A218" s="19"/>
      <c r="B218" s="19"/>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
      <c r="A219" s="19"/>
      <c r="B219" s="19"/>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
      <c r="A220" s="19"/>
      <c r="B220" s="19"/>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
      <c r="A221" s="19"/>
      <c r="B221" s="19"/>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
      <c r="A222" s="19"/>
      <c r="B222" s="19"/>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
      <c r="A223" s="19"/>
      <c r="B223" s="19"/>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
      <c r="A224" s="19"/>
      <c r="B224" s="19"/>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
      <c r="A225" s="19"/>
      <c r="B225" s="19"/>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
      <c r="A226" s="19"/>
      <c r="B226" s="19"/>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
      <c r="A227" s="19"/>
      <c r="B227" s="19"/>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
      <c r="A228" s="19"/>
      <c r="B228" s="19"/>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
      <c r="A229" s="19"/>
      <c r="B229" s="19"/>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
      <c r="A230" s="19"/>
      <c r="B230" s="19"/>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
      <c r="A231" s="19"/>
      <c r="B231" s="19"/>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
      <c r="A232" s="19"/>
      <c r="B232" s="19"/>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
      <c r="A233" s="19"/>
      <c r="B233" s="19"/>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
      <c r="A234" s="19"/>
      <c r="B234" s="19"/>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
      <c r="A235" s="19"/>
      <c r="B235" s="19"/>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
      <c r="A236" s="19"/>
      <c r="B236" s="19"/>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
      <c r="A237" s="19"/>
      <c r="B237" s="19"/>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
      <c r="A238" s="19"/>
      <c r="B238" s="19"/>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
      <c r="A239" s="19"/>
      <c r="B239" s="19"/>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
      <c r="A240" s="19"/>
      <c r="B240" s="19"/>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
      <c r="A241" s="19"/>
      <c r="B241" s="19"/>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5.75" customHeight="1" x14ac:dyDescent="0.2">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5.75" customHeight="1" x14ac:dyDescent="0.2">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5.75" customHeight="1" x14ac:dyDescent="0.2">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5.75" customHeight="1" x14ac:dyDescent="0.2">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5.75" customHeight="1" x14ac:dyDescent="0.2">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5.75" customHeight="1" x14ac:dyDescent="0.2">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5.75" customHeight="1" x14ac:dyDescent="0.2">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5.75" customHeight="1" x14ac:dyDescent="0.2">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5.75" customHeight="1" x14ac:dyDescent="0.2">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5.75" customHeight="1" x14ac:dyDescent="0.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5.75" customHeight="1" x14ac:dyDescent="0.2">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5.75" customHeight="1" x14ac:dyDescent="0.2">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5.75" customHeight="1" x14ac:dyDescent="0.2">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5.75" customHeight="1" x14ac:dyDescent="0.2">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5.75" customHeight="1" x14ac:dyDescent="0.2">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5.75" customHeight="1" x14ac:dyDescent="0.2">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5.75" customHeight="1" x14ac:dyDescent="0.2">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5.75" customHeight="1" x14ac:dyDescent="0.2">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5.75" customHeight="1" x14ac:dyDescent="0.2">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5.75" customHeight="1" x14ac:dyDescent="0.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5.75" customHeight="1" x14ac:dyDescent="0.2">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5.75" customHeight="1" x14ac:dyDescent="0.2">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5.75" customHeight="1" x14ac:dyDescent="0.2">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5.75" customHeight="1" x14ac:dyDescent="0.2">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5.75" customHeight="1" x14ac:dyDescent="0.2">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5.75" customHeight="1" x14ac:dyDescent="0.2">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5.75" customHeight="1" x14ac:dyDescent="0.2">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5.75" customHeight="1" x14ac:dyDescent="0.2">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5.75" customHeight="1" x14ac:dyDescent="0.2">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5.75" customHeight="1" x14ac:dyDescent="0.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5.75" customHeight="1" x14ac:dyDescent="0.2">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5.75" customHeight="1" x14ac:dyDescent="0.2">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5.75" customHeight="1" x14ac:dyDescent="0.2">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5.75" customHeight="1" x14ac:dyDescent="0.2">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5.75" customHeight="1" x14ac:dyDescent="0.2">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5.75" customHeight="1" x14ac:dyDescent="0.2">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5.75" customHeight="1" x14ac:dyDescent="0.2">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5.75" customHeight="1" x14ac:dyDescent="0.2">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5.75" customHeight="1" x14ac:dyDescent="0.2">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5.75" customHeight="1" x14ac:dyDescent="0.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5.75" customHeight="1" x14ac:dyDescent="0.2">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5.75" customHeight="1" x14ac:dyDescent="0.2">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5.75" customHeight="1" x14ac:dyDescent="0.2">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5.75" customHeight="1" x14ac:dyDescent="0.2">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5.75" customHeight="1" x14ac:dyDescent="0.2">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5.75" customHeight="1" x14ac:dyDescent="0.2">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5.75" customHeight="1" x14ac:dyDescent="0.2">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5.75" customHeight="1" x14ac:dyDescent="0.2">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5.75" customHeight="1" x14ac:dyDescent="0.2">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5.75" customHeight="1" x14ac:dyDescent="0.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5.75" customHeight="1" x14ac:dyDescent="0.2">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5.75" customHeight="1" x14ac:dyDescent="0.2">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5.75" customHeight="1" x14ac:dyDescent="0.2">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5.75" customHeight="1" x14ac:dyDescent="0.2">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5.75" customHeight="1" x14ac:dyDescent="0.2">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5.75" customHeight="1" x14ac:dyDescent="0.2">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5.75" customHeight="1" x14ac:dyDescent="0.2">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5.75" customHeight="1" x14ac:dyDescent="0.2">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5.75" customHeight="1" x14ac:dyDescent="0.2">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5.75" customHeight="1" x14ac:dyDescent="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5.75" customHeight="1" x14ac:dyDescent="0.2">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5.75" customHeight="1" x14ac:dyDescent="0.2">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5.75" customHeight="1" x14ac:dyDescent="0.2">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5.75" customHeight="1" x14ac:dyDescent="0.2">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5.75" customHeight="1" x14ac:dyDescent="0.2">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5.75"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5.75"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75"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5.75"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5.75"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75"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5.75"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5.75"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75"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5.75"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5.75"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75"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5.75"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5.75"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5.75"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5.75"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5.75"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5.75"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5.75" customHeight="1"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5.75" customHeight="1"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5.75"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5.75"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5.75"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5.75"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5.75"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5.75"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5.75"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5.75"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5.75"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5.75"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5.75"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5.75"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5.7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5.75"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5.75"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5.75"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5.75"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5.75"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5.75"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5.75"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5.75"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5.75"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5.75"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5.75"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5.75"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5.75"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5.75"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5.75"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5.75"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5.75"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5.75"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5.75"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5.75"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5.75"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5.75"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5.75"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5.75"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5.75"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5.75"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5.75"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5.75"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5.75"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5.75"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5.75"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5.75"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5.75"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5.75"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5.75"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5.75"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5.75"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5.75"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5.75"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5.75"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5.75"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5.75"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5.75"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5.75"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5.75" customHeight="1"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5.75" customHeight="1"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5.75" customHeight="1"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5.75"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5.75"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5.75"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5.75"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5.75"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5.75"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5.75"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5.75"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5.75"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5.75"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5.75"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5.75"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5.75"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5.75"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5.75"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5.75"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5.75"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5.75"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5.75"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5.75"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5.75"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5.75"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5.75"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5.75"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5.75"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5.75"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5.75"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5.75"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5.75"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5.75"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5.75"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5.75"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5.75"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5.75"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5.75"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5.75"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5.75"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5.75"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5.75"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5.75"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5.75"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5.75"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5.75"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5.75"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5.75"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5.75"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5.75" customHeight="1"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5.75" customHeight="1"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5.75" customHeight="1"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5.75"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5.75"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5.75"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5.75"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5.75"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5.75"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5.75"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5.75"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5.75"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5.75"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5.75"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5.75"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5.75"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5.75"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5.75"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5.75"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5.75"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5.75"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5.75"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5.75"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5.75"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5.75"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5.75"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5.75"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5.75"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5.75"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5.75"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5.75"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5.75"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5.75"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5.75"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5.75"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5.75"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5.75"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5.75"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5.7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5.75"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5.75"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5.75"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5.75"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5.75"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5.75"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5.75"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5.75"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5.75"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5.75"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5.75"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5.75"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5.75"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5.75"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5.75"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5.75"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5.75"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5.75"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5.75"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5.75"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5.75"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5.75"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5.75"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5.75"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5.75"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5.75"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5.75"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5.75"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5.75"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5.75"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5.75"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5.75"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5.75"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5.75"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5.75"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5.75"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5.75"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5.75"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5.75"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5.75"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5.75"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5.75"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5.75"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5.75"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5.75"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5.7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5.7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5.75"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5.75"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5.75"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5.75"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5.75"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5.75"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5.7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5.75"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5.75"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5.75"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5.75"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5.75"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5.75"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5.75"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5.75" customHeight="1"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5.75" customHeight="1"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5.75"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5.75"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5.7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5.75"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5.7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5.75"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5.7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5.75"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5.7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5.75"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5.7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5.75"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5.75" customHeight="1"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5.75" customHeight="1"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5.75"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5.75"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5.75"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5.75"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5.75"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5.75"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5.75"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5.75"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5.75"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5.75"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5.75"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5.75"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5.75"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5.75"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5.75"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5.75"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5.75"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5.75"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5.75"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5.75"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5.75"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5.75"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5.75"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5.75"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5.75"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5.75"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5.75"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5.75"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5.75"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5.75"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5.75"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5.75"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5.75"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5.75"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5.75"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5.75"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5.75"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5.75"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5.75"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5.75"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5.75"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5.75" customHeight="1"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5.75" customHeight="1"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5.75" customHeight="1"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5.75" customHeight="1"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5.75" customHeight="1"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5.75"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5.75"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5.75" customHeight="1"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5.75" customHeight="1"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5.7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5.75"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5.7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5.75"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5.7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5.75"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5.7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5.75"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5.7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5.75"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5.7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5.75"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5.7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5.75"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5.7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5.75"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5.7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5.75"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5.7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5.75"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5.75" customHeight="1"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5.75" customHeight="1"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5.75"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5.75"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5.75"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5.75"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5.75" customHeight="1"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5.75" customHeight="1"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5.75"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5.75" customHeight="1"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5.75" customHeight="1"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5.75" customHeight="1"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5.7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5.75"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5.7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5.75"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5.7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5.75"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5.7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5.75"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5.7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5.75"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5.7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5.75"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5.7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5.75"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5.7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5.75"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5.7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5.75"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5.7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5.75"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5.7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5.75"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5.7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5.75"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5.7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5.75"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5.7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5.75"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5.7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5.75"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5.7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5.75"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5.7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5.75"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5.7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5.75"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5.7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5.75"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5.7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5.75"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5.7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5.75"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5.75" customHeight="1"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5.75" customHeight="1"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5.75"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5.75"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5.75"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5.75"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5.75" customHeight="1"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5.75" customHeight="1"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5.75" customHeight="1"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5.75" customHeight="1"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5.75"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5.75"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5.75"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5.75"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5.75"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5.75"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5.75"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5.75" customHeight="1"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5.75" customHeight="1"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5.75"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5.7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5.75"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5.75"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5.75" customHeight="1"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5.75" customHeight="1"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5.75"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5.75"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5.75"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5.75"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5.75"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5.75"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5.75"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5.75"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5.75"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5.75"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5.75"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5.75"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5.75"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5.75"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5.75"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5.75"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5.75"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5.75"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5.75"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5.75"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5.75"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5.75"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5.75"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5.75"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5.75"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5.75"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5.75"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5.75"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5.75"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5.75"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5.75"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5.75"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5.75"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5.75"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5.75"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5.75"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5.75"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5.75"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5.75"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5.75"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5.75"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5.75"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5.75"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5.75"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5.75"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5.75"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5.75"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5.75"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5.75"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5.75"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5.75" customHeight="1"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5.75" customHeight="1"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5.75" customHeight="1"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5.75" customHeight="1"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5.75"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5.75"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5.75"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5.75"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5.75"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5.75"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5.75"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5.75"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5.75"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5.75"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5.75"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5.75"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5.75"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5.75"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5.75"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5.75"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5.75"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5.75"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5.75"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5.75"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5.75"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5.75"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5.75" customHeight="1"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5.75" customHeight="1"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5.75" customHeight="1"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5.75"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5.75"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5.75"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5.75"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5.75"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5.75"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5.75"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5.75"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5.75"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5.75"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5.75"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5.75"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5.75"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5.75"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5.75"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5.75"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5.75"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5.75"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5.75"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5.75"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5.75"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5.75"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5.75" customHeight="1"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5.75" customHeight="1"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5.75"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5.75"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5.75" customHeight="1"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5.75" customHeight="1"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5.75" customHeight="1"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5.75"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5.75"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5.75"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5.75"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5.75"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5.75"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5.75"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5.75"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5.75"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5.75"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5.75"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5.75"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5.75"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5.75"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5.75"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5.75"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5.75"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5.75"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5.75"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5.75"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5.75"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5.75"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5.75"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5.75"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5.75"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5.75"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5.75"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5.75"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5.75"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5.75"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5.75"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5.75"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5.75"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5.75"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5.75"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5.75"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5.75"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5.75" customHeight="1"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5.75" customHeight="1"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5.75"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5.75"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5.75"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5.75"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5.7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5.75" customHeight="1"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5.75" customHeight="1"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5.75"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5.75"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5.75"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5.75"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5.75"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5.75"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5.75"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5.75"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5.75" customHeight="1"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5.75" customHeight="1"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5.75" customHeight="1"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5.75" customHeight="1"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5.75" customHeight="1"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5.75"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5.75"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5.75" customHeight="1"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5.75" customHeight="1"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5.75"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5.75"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5.75"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5.75"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5.75"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5.75"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5.75"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5.75"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5.75"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5.75"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5.75"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5.75"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5.75"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5.75"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5.75"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5.75"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5.75"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5.75"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5.75"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5.75"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5.75"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5.75"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5.75"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5.75"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5.75"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5.75"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5.75"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5.75" customHeight="1"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5.75" customHeight="1"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5.75" customHeight="1"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5.75" customHeight="1"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5.75"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5.75"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5.75"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5.75"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5.75"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5.75"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5.75"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5.75"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5.75"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5.75"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5.75"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5.75"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5.75"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5.75"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5.75"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5.75"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5.75"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5.75"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5.75"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5.75"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5.75"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5.75"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5.75"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5.75"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5.75"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5.75"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5.75"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5.75"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5.75"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5.75"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5.75"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5.75"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5.75"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5.75"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5.75"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5.75"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5.75"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5.75" customHeight="1"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5.75" customHeight="1"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5.75" customHeight="1"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5.75"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5.75"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5.75"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5.75"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5.75"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5.75" customHeight="1" x14ac:dyDescent="0.2">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5.75" customHeight="1" x14ac:dyDescent="0.2">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5.75" customHeight="1" x14ac:dyDescent="0.2">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5.75" customHeight="1" x14ac:dyDescent="0.2">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5.75" customHeight="1" x14ac:dyDescent="0.2">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5.75" customHeight="1" x14ac:dyDescent="0.2">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5.75"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5.75"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5.75"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5.75"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5.75"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5.75"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5.75"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5.75"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5.75"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5.75"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5.75"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5.75"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5.75"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5.75"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5.75"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5.75"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5.75"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5.75"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5.75"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5.75"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5.75"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5.75"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5.75"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5.75"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5.75"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5.75"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5.75"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5.75" customHeight="1" x14ac:dyDescent="0.2">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5.75" customHeight="1" x14ac:dyDescent="0.2">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5.75"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5.75"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5.75"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5.75"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5.75"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5.75"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5.75"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5.75"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5.75"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5.75"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5.75"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5.75"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5.75"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5.75"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5.75"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5.75"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5.75"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5.75"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5.75"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5.75" customHeight="1" x14ac:dyDescent="0.2">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spans="1:26" ht="15.75" customHeight="1" x14ac:dyDescent="0.2">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spans="1:26" ht="15.75" customHeight="1" x14ac:dyDescent="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12">
    <mergeCell ref="B42:D42"/>
    <mergeCell ref="B39:D39"/>
    <mergeCell ref="B40:D40"/>
    <mergeCell ref="B41:D41"/>
    <mergeCell ref="B1:D1"/>
    <mergeCell ref="B3:D3"/>
    <mergeCell ref="B5:D5"/>
    <mergeCell ref="B7:D7"/>
    <mergeCell ref="B8:D8"/>
    <mergeCell ref="B9:D9"/>
    <mergeCell ref="B10:D10"/>
    <mergeCell ref="B11:D11"/>
  </mergeCells>
  <conditionalFormatting sqref="B40:D40">
    <cfRule type="containsText" dxfId="5" priority="1" operator="containsText" text="especial sensibilidad">
      <formula>NOT(ISERROR(SEARCH("especial sensibilidad",B40)))</formula>
    </cfRule>
    <cfRule type="containsText" dxfId="4" priority="4" operator="containsText" text="Moderada">
      <formula>NOT(ISERROR(SEARCH(("Moderada"),(B40))))</formula>
    </cfRule>
    <cfRule type="containsText" dxfId="3" priority="5" operator="containsText" text="Grave">
      <formula>NOT(ISERROR(SEARCH(("Grave"),(B40))))</formula>
    </cfRule>
    <cfRule type="containsText" dxfId="2" priority="6" operator="containsText" text="Leve">
      <formula>NOT(ISERROR(SEARCH(("Leve"),(B40))))</formula>
    </cfRule>
    <cfRule type="cellIs" dxfId="1" priority="7" operator="equal">
      <formula>"Responda Todas las Preguntas"</formula>
    </cfRule>
  </conditionalFormatting>
  <conditionalFormatting sqref="B42:D42">
    <cfRule type="notContainsBlanks" dxfId="0" priority="8">
      <formula>LEN(TRIM(B42))&gt;0</formula>
    </cfRule>
  </conditionalFormatting>
  <dataValidations count="1">
    <dataValidation type="list" allowBlank="1" showErrorMessage="1" sqref="D14:D35" xr:uid="{5FFC4F37-974C-4474-8189-B8E5A43CF8A9}">
      <formula1>"Sí,Quizás,No"</formula1>
    </dataValidation>
  </dataValidation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1"/>
  <sheetViews>
    <sheetView workbookViewId="0">
      <selection activeCell="B11" sqref="B11"/>
    </sheetView>
  </sheetViews>
  <sheetFormatPr baseColWidth="10" defaultColWidth="12.5703125" defaultRowHeight="12.75" x14ac:dyDescent="0.2"/>
  <cols>
    <col min="1" max="1" width="10.28515625" customWidth="1"/>
    <col min="2" max="2" width="75.7109375" customWidth="1"/>
    <col min="3" max="5" width="5.42578125" customWidth="1"/>
    <col min="6" max="6" width="6.5703125" customWidth="1"/>
    <col min="7" max="7" width="14.7109375" customWidth="1"/>
    <col min="8" max="8" width="18" customWidth="1"/>
    <col min="9" max="9" width="9.140625" customWidth="1"/>
    <col min="10" max="11" width="9.42578125" customWidth="1"/>
    <col min="12" max="14" width="6.85546875" customWidth="1"/>
  </cols>
  <sheetData>
    <row r="1" spans="1:24" ht="15.75" customHeight="1" x14ac:dyDescent="0.2"/>
    <row r="2" spans="1:24" ht="15.75" customHeight="1" x14ac:dyDescent="0.2">
      <c r="H2" s="21" t="s">
        <v>3</v>
      </c>
      <c r="I2" s="22">
        <f>SUM(F4:F25)</f>
        <v>0</v>
      </c>
    </row>
    <row r="3" spans="1:24" ht="15.75" customHeight="1" x14ac:dyDescent="0.2">
      <c r="C3" s="23" t="s">
        <v>4</v>
      </c>
      <c r="D3" s="23" t="s">
        <v>5</v>
      </c>
      <c r="E3" s="23" t="s">
        <v>6</v>
      </c>
      <c r="F3" s="23" t="s">
        <v>7</v>
      </c>
      <c r="H3" s="21" t="str">
        <f>IF(I9=0,IF(I4="Sí",IF(SUM(F4:F25)&gt;=I21,"Crisis Grave",IF(SUM(F4:F25)&gt;=J21,"Crisis Moderada","Crisis con especial sensibilidad")),IF(SUM(F4:F25)&gt;=I21,"Crisis Grave",IF(SUM(F4:F25)&gt;=J21,"Crisis Moderada","Crisis Leve"))),"Responda Todas las Preguntas")</f>
        <v>Responda Todas las Preguntas</v>
      </c>
    </row>
    <row r="4" spans="1:24" ht="15.75" customHeight="1" x14ac:dyDescent="0.2">
      <c r="A4" s="33" t="s">
        <v>4</v>
      </c>
      <c r="B4" s="33" t="s">
        <v>31</v>
      </c>
      <c r="C4" s="23">
        <f>IF(Herramienta!D14="Sí",5,IF(Herramienta!D14="Quizás",3,0))</f>
        <v>0</v>
      </c>
      <c r="D4" s="23">
        <f>IF(Herramienta!D14="Sí",3,IF(Herramienta!D14="Quizás",2,0))</f>
        <v>0</v>
      </c>
      <c r="E4" s="23">
        <f>IF(Herramienta!D14="Sí",2,IF(Herramienta!D14="Quizás",1,0))</f>
        <v>0</v>
      </c>
      <c r="F4" s="23">
        <f t="shared" ref="F4:F25" si="0">IF(A4="Alta",C4,IF(A4="Media",D4,E4))</f>
        <v>0</v>
      </c>
      <c r="H4" t="s">
        <v>32</v>
      </c>
      <c r="I4" t="str">
        <f>IF(OR(Herramienta!D14="Sí",Herramienta!D14="Quizás",Herramienta!D15="Sí",Herramienta!D15="Quizás",Herramienta!D16="Sí",Herramienta!D16="Quizás",Herramienta!D20="Sí",Herramienta!D20="Quizás",Herramienta!D22="Sí",Herramienta!D22="Quizás",Herramienta!D23="Sí",Herramienta!D23="Quizás",Herramienta!D34="Sí",Herramienta!D34="Quizás",Herramienta!D35="Sí",Herramienta!D35="Quizás"),"Sí","No")</f>
        <v>No</v>
      </c>
    </row>
    <row r="5" spans="1:24" ht="15.75" customHeight="1" x14ac:dyDescent="0.2">
      <c r="A5" s="33" t="s">
        <v>4</v>
      </c>
      <c r="B5" s="33" t="s">
        <v>33</v>
      </c>
      <c r="C5" s="23">
        <f>IF(Herramienta!D15="Sí",5,IF(Herramienta!D15="Quizás",3,0))</f>
        <v>0</v>
      </c>
      <c r="D5" s="23">
        <f>IF(Herramienta!D15="Sí",3,IF(Herramienta!D15="Quizás",2,0))</f>
        <v>0</v>
      </c>
      <c r="E5" s="23">
        <f>IF(Herramienta!D15="Sí",2,IF(Herramienta!D15="Quizás",1,0))</f>
        <v>0</v>
      </c>
      <c r="F5" s="23">
        <f t="shared" si="0"/>
        <v>0</v>
      </c>
      <c r="H5" s="22" t="s">
        <v>34</v>
      </c>
      <c r="I5" s="24" t="s">
        <v>35</v>
      </c>
      <c r="J5" s="24"/>
      <c r="K5" s="24"/>
      <c r="L5" s="24"/>
      <c r="M5" s="24"/>
      <c r="N5" s="24"/>
      <c r="O5" s="24"/>
      <c r="P5" s="24"/>
      <c r="Q5" s="24"/>
      <c r="R5" s="24"/>
      <c r="S5" s="24"/>
      <c r="T5" s="24"/>
      <c r="U5" s="24"/>
      <c r="V5" s="24"/>
      <c r="W5" s="24"/>
    </row>
    <row r="6" spans="1:24" ht="15.75" customHeight="1" x14ac:dyDescent="0.2">
      <c r="A6" s="33" t="s">
        <v>4</v>
      </c>
      <c r="B6" s="33" t="s">
        <v>36</v>
      </c>
      <c r="C6" s="23">
        <f>IF(Herramienta!D16="Sí",5,IF(Herramienta!D16="Quizás",3,0))</f>
        <v>0</v>
      </c>
      <c r="D6" s="23">
        <f>IF(Herramienta!D16="Sí",3,IF(Herramienta!D16="Quizás",2,0))</f>
        <v>0</v>
      </c>
      <c r="E6" s="23">
        <f>IF(Herramienta!D16="Sí",2,IF(Herramienta!D16="Quizás",1,0))</f>
        <v>0</v>
      </c>
      <c r="F6" s="23">
        <f t="shared" si="0"/>
        <v>0</v>
      </c>
      <c r="H6" s="22" t="s">
        <v>37</v>
      </c>
      <c r="I6" s="25" t="s">
        <v>38</v>
      </c>
      <c r="J6" s="25"/>
      <c r="K6" s="25"/>
      <c r="L6" s="25"/>
      <c r="M6" s="25"/>
      <c r="N6" s="25"/>
      <c r="O6" s="25"/>
      <c r="P6" s="25"/>
      <c r="Q6" s="25"/>
      <c r="R6" s="25"/>
      <c r="S6" s="25"/>
      <c r="T6" s="25"/>
      <c r="U6" s="25"/>
      <c r="V6" s="25"/>
      <c r="W6" s="25"/>
      <c r="X6" s="25"/>
    </row>
    <row r="7" spans="1:24" ht="15.75" customHeight="1" x14ac:dyDescent="0.2">
      <c r="A7" s="33" t="s">
        <v>4</v>
      </c>
      <c r="B7" s="33" t="s">
        <v>39</v>
      </c>
      <c r="C7" s="23">
        <f>IF(Herramienta!D17="Sí",5,IF(Herramienta!D17="Quizás",3,0))</f>
        <v>0</v>
      </c>
      <c r="D7" s="23">
        <f>IF(Herramienta!D17="Sí",3,IF(Herramienta!D17="Quizás",2,0))</f>
        <v>0</v>
      </c>
      <c r="E7" s="23">
        <f>IF(Herramienta!D17="Sí",2,IF(Herramienta!D17="Quizás",1,0))</f>
        <v>0</v>
      </c>
      <c r="F7" s="23">
        <f t="shared" si="0"/>
        <v>0</v>
      </c>
      <c r="H7" t="s">
        <v>40</v>
      </c>
      <c r="I7" t="s">
        <v>41</v>
      </c>
    </row>
    <row r="8" spans="1:24" ht="15.75" customHeight="1" x14ac:dyDescent="0.2">
      <c r="A8" s="33" t="s">
        <v>5</v>
      </c>
      <c r="B8" s="33" t="s">
        <v>42</v>
      </c>
      <c r="C8" s="23">
        <f>IF(Herramienta!D18="Sí",5,IF(Herramienta!D18="Quizás",3,0))</f>
        <v>0</v>
      </c>
      <c r="D8" s="23">
        <f>IF(Herramienta!D18="Sí",3,IF(Herramienta!D18="Quizás",2,0))</f>
        <v>0</v>
      </c>
      <c r="E8" s="23">
        <f>IF(Herramienta!D18="Sí",2,IF(Herramienta!D18="Quizás",1,0))</f>
        <v>0</v>
      </c>
      <c r="F8" s="23">
        <f t="shared" si="0"/>
        <v>0</v>
      </c>
      <c r="H8" t="s">
        <v>43</v>
      </c>
      <c r="I8" t="s">
        <v>44</v>
      </c>
    </row>
    <row r="9" spans="1:24" ht="15.75" customHeight="1" x14ac:dyDescent="0.2">
      <c r="A9" s="33" t="s">
        <v>5</v>
      </c>
      <c r="B9" s="33" t="s">
        <v>45</v>
      </c>
      <c r="C9" s="23">
        <f>IF(Herramienta!D19="Sí",5,IF(Herramienta!D19="Quizás",3,0))</f>
        <v>0</v>
      </c>
      <c r="D9" s="23">
        <f>IF(Herramienta!D19="Sí",3,IF(Herramienta!D19="Quizás",2,0))</f>
        <v>0</v>
      </c>
      <c r="E9" s="23">
        <f>IF(Herramienta!D19="Sí",2,IF(Herramienta!D19="Quizás",1,0))</f>
        <v>0</v>
      </c>
      <c r="F9" s="23">
        <f t="shared" si="0"/>
        <v>0</v>
      </c>
      <c r="H9" s="21" t="s">
        <v>8</v>
      </c>
      <c r="I9" s="21">
        <f>COUNTBLANK(Herramienta!D14:D35)</f>
        <v>22</v>
      </c>
    </row>
    <row r="10" spans="1:24" ht="15.75" customHeight="1" x14ac:dyDescent="0.2">
      <c r="A10" s="33" t="s">
        <v>46</v>
      </c>
      <c r="B10" s="39" t="s">
        <v>62</v>
      </c>
      <c r="C10" s="23">
        <f>0</f>
        <v>0</v>
      </c>
      <c r="D10" s="23">
        <f>0</f>
        <v>0</v>
      </c>
      <c r="E10" s="23">
        <f>0</f>
        <v>0</v>
      </c>
      <c r="F10" s="23">
        <f t="shared" si="0"/>
        <v>0</v>
      </c>
    </row>
    <row r="11" spans="1:24" ht="15.75" customHeight="1" x14ac:dyDescent="0.2">
      <c r="A11" s="33" t="s">
        <v>5</v>
      </c>
      <c r="B11" s="33" t="s">
        <v>47</v>
      </c>
      <c r="C11" s="23">
        <f>IF(Herramienta!D21="Sí",5,IF(Herramienta!D21="Quizás",3,0))</f>
        <v>0</v>
      </c>
      <c r="D11" s="23">
        <f>IF(Herramienta!D21="Sí",3,IF(Herramienta!D21="Quizás",2,0))</f>
        <v>0</v>
      </c>
      <c r="E11" s="23">
        <f>IF(Herramienta!D21="Sí",2,IF(Herramienta!D21="Quizás",1,0))</f>
        <v>0</v>
      </c>
      <c r="F11" s="23">
        <f t="shared" si="0"/>
        <v>0</v>
      </c>
    </row>
    <row r="12" spans="1:24" ht="15.75" customHeight="1" x14ac:dyDescent="0.2">
      <c r="A12" s="33" t="s">
        <v>6</v>
      </c>
      <c r="B12" s="33" t="s">
        <v>48</v>
      </c>
      <c r="C12" s="23">
        <f>IF(Herramienta!D22="Sí",5,IF(Herramienta!D22="Quizás",3,0))</f>
        <v>0</v>
      </c>
      <c r="D12" s="23">
        <f>IF(Herramienta!D22="Sí",3,IF(Herramienta!D22="Quizás",2,0))</f>
        <v>0</v>
      </c>
      <c r="E12" s="23">
        <f>IF(Herramienta!D22="Sí",2,IF(Herramienta!D22="Quizás",1,0))</f>
        <v>0</v>
      </c>
      <c r="F12" s="23">
        <f t="shared" si="0"/>
        <v>0</v>
      </c>
      <c r="H12" s="55" t="s">
        <v>9</v>
      </c>
      <c r="I12" s="51"/>
      <c r="K12" s="56" t="s">
        <v>10</v>
      </c>
      <c r="L12" s="51"/>
      <c r="M12" s="51"/>
      <c r="N12" s="51"/>
    </row>
    <row r="13" spans="1:24" ht="15.75" customHeight="1" x14ac:dyDescent="0.2">
      <c r="A13" s="33" t="s">
        <v>5</v>
      </c>
      <c r="B13" s="33" t="s">
        <v>49</v>
      </c>
      <c r="C13" s="23">
        <f>IF(Herramienta!D23="Sí",5,IF(Herramienta!D23="Quizás",3,0))</f>
        <v>0</v>
      </c>
      <c r="D13" s="23">
        <f>IF(Herramienta!D23="Sí",3,IF(Herramienta!D23="Quizás",2,0))</f>
        <v>0</v>
      </c>
      <c r="E13" s="23">
        <f>IF(Herramienta!D23="Sí",2,IF(Herramienta!D23="Quizás",1,0))</f>
        <v>0</v>
      </c>
      <c r="F13" s="23">
        <f t="shared" si="0"/>
        <v>0</v>
      </c>
      <c r="H13" s="21" t="s">
        <v>4</v>
      </c>
      <c r="I13" s="24">
        <v>56</v>
      </c>
      <c r="K13" s="27" t="s">
        <v>11</v>
      </c>
      <c r="L13" s="27" t="s">
        <v>12</v>
      </c>
      <c r="M13" s="27" t="s">
        <v>13</v>
      </c>
      <c r="N13" s="27" t="s">
        <v>14</v>
      </c>
    </row>
    <row r="14" spans="1:24" ht="15.75" customHeight="1" x14ac:dyDescent="0.2">
      <c r="A14" s="33" t="s">
        <v>5</v>
      </c>
      <c r="B14" s="33" t="s">
        <v>50</v>
      </c>
      <c r="C14" s="23">
        <f>IF(Herramienta!D24="Sí",5,IF(Herramienta!D24="Quizás",3,0))</f>
        <v>0</v>
      </c>
      <c r="D14" s="23">
        <f>IF(Herramienta!D24="Sí",3,IF(Herramienta!D24="Quizás",2,0))</f>
        <v>0</v>
      </c>
      <c r="E14" s="23">
        <f>IF(Herramienta!D24="Sí",2,IF(Herramienta!D24="Quizás",1,0))</f>
        <v>0</v>
      </c>
      <c r="F14" s="23">
        <f t="shared" si="0"/>
        <v>0</v>
      </c>
      <c r="H14" s="21" t="s">
        <v>5</v>
      </c>
      <c r="I14" s="24">
        <v>32</v>
      </c>
      <c r="K14" s="21" t="s">
        <v>4</v>
      </c>
      <c r="L14" s="26">
        <v>5</v>
      </c>
      <c r="M14" s="26">
        <v>3</v>
      </c>
      <c r="N14" s="26">
        <v>0</v>
      </c>
    </row>
    <row r="15" spans="1:24" ht="15.75" customHeight="1" x14ac:dyDescent="0.2">
      <c r="A15" s="33" t="s">
        <v>4</v>
      </c>
      <c r="B15" s="33" t="s">
        <v>51</v>
      </c>
      <c r="C15" s="23">
        <f>IF(Herramienta!D25="Sí",5,IF(Herramienta!D25="Quizás",3,0))</f>
        <v>0</v>
      </c>
      <c r="D15" s="23">
        <f>IF(Herramienta!D25="Sí",3,IF(Herramienta!D25="Quizás",2,0))</f>
        <v>0</v>
      </c>
      <c r="E15" s="23">
        <f>IF(Herramienta!D25="Sí",2,IF(Herramienta!D25="Quizás",1,0))</f>
        <v>0</v>
      </c>
      <c r="F15" s="23">
        <f t="shared" si="0"/>
        <v>0</v>
      </c>
      <c r="H15" s="21" t="s">
        <v>15</v>
      </c>
      <c r="K15" s="21" t="s">
        <v>5</v>
      </c>
      <c r="L15" s="26">
        <v>3</v>
      </c>
      <c r="M15" s="26">
        <v>2</v>
      </c>
      <c r="N15" s="26">
        <v>0</v>
      </c>
    </row>
    <row r="16" spans="1:24" ht="15.75" customHeight="1" x14ac:dyDescent="0.2">
      <c r="A16" s="33" t="s">
        <v>6</v>
      </c>
      <c r="B16" s="33" t="s">
        <v>52</v>
      </c>
      <c r="C16" s="23">
        <f>IF(Herramienta!D26="Sí",5,IF(Herramienta!D26="Quizás",3,0))</f>
        <v>0</v>
      </c>
      <c r="D16" s="23">
        <f>IF(Herramienta!D26="Sí",3,IF(Herramienta!D26="Quizás",2,0))</f>
        <v>0</v>
      </c>
      <c r="E16" s="23">
        <f>IF(Herramienta!D26="Sí",2,IF(Herramienta!D26="Quizás",1,0))</f>
        <v>0</v>
      </c>
      <c r="F16" s="23">
        <f t="shared" si="0"/>
        <v>0</v>
      </c>
      <c r="K16" s="21" t="s">
        <v>15</v>
      </c>
      <c r="L16" s="26">
        <v>2</v>
      </c>
      <c r="M16" s="26">
        <v>1</v>
      </c>
      <c r="N16" s="26">
        <v>0</v>
      </c>
    </row>
    <row r="17" spans="1:11" ht="15.75" customHeight="1" x14ac:dyDescent="0.2">
      <c r="A17" s="33" t="s">
        <v>5</v>
      </c>
      <c r="B17" s="33" t="s">
        <v>53</v>
      </c>
      <c r="C17" s="23">
        <f>IF(Herramienta!D27="Sí",5,IF(Herramienta!D27="Quizás",3,0))</f>
        <v>0</v>
      </c>
      <c r="D17" s="23">
        <f>IF(Herramienta!D27="Sí",3,IF(Herramienta!D27="Quizás",2,0))</f>
        <v>0</v>
      </c>
      <c r="E17" s="23">
        <f>IF(Herramienta!D27="Sí",2,IF(Herramienta!D27="Quizás",1,0))</f>
        <v>0</v>
      </c>
      <c r="F17" s="23">
        <f t="shared" si="0"/>
        <v>0</v>
      </c>
    </row>
    <row r="18" spans="1:11" ht="15.75" customHeight="1" x14ac:dyDescent="0.2">
      <c r="A18" s="33" t="s">
        <v>6</v>
      </c>
      <c r="B18" s="33" t="s">
        <v>54</v>
      </c>
      <c r="C18" s="23">
        <f>IF(Herramienta!D28="Sí",5,IF(Herramienta!D28="Quizás",3,0))</f>
        <v>0</v>
      </c>
      <c r="D18" s="23">
        <f>IF(Herramienta!D28="Sí",3,IF(Herramienta!D28="Quizás",2,0))</f>
        <v>0</v>
      </c>
      <c r="E18" s="23">
        <f>IF(Herramienta!D28="Sí",2,IF(Herramienta!D28="Quizás",1,0))</f>
        <v>0</v>
      </c>
      <c r="F18" s="23">
        <f t="shared" si="0"/>
        <v>0</v>
      </c>
    </row>
    <row r="19" spans="1:11" ht="15.75" customHeight="1" x14ac:dyDescent="0.2">
      <c r="A19" s="33" t="s">
        <v>5</v>
      </c>
      <c r="B19" s="33" t="s">
        <v>55</v>
      </c>
      <c r="C19" s="23">
        <f>IF(Herramienta!D29="Sí",5,IF(Herramienta!D29="Quizás",3,0))</f>
        <v>0</v>
      </c>
      <c r="D19" s="23">
        <f>IF(Herramienta!D29="Sí",3,IF(Herramienta!D29="Quizás",2,0))</f>
        <v>0</v>
      </c>
      <c r="E19" s="23">
        <f>IF(Herramienta!D29="Sí",2,IF(Herramienta!D29="Quizás",1,0))</f>
        <v>0</v>
      </c>
      <c r="F19" s="23">
        <f t="shared" si="0"/>
        <v>0</v>
      </c>
      <c r="I19" s="28" t="s">
        <v>16</v>
      </c>
      <c r="J19" s="28" t="s">
        <v>17</v>
      </c>
    </row>
    <row r="20" spans="1:11" ht="15.75" customHeight="1" x14ac:dyDescent="0.2">
      <c r="A20" s="33" t="s">
        <v>5</v>
      </c>
      <c r="B20" s="33" t="s">
        <v>56</v>
      </c>
      <c r="C20" s="23">
        <f>IF(Herramienta!D30="Sí",5,IF(Herramienta!D30="Quizás",3,0))</f>
        <v>0</v>
      </c>
      <c r="D20" s="23">
        <f>IF(Herramienta!D30="Sí",3,IF(Herramienta!D30="Quizás",2,0))</f>
        <v>0</v>
      </c>
      <c r="E20" s="23">
        <f>IF(Herramienta!D30="Sí",2,IF(Herramienta!D30="Quizás",1,0))</f>
        <v>0</v>
      </c>
      <c r="F20" s="23">
        <f t="shared" si="0"/>
        <v>0</v>
      </c>
      <c r="H20" s="29" t="s">
        <v>18</v>
      </c>
      <c r="I20" s="30">
        <v>0.75</v>
      </c>
      <c r="J20" s="30">
        <v>0.45</v>
      </c>
    </row>
    <row r="21" spans="1:11" ht="15.75" customHeight="1" x14ac:dyDescent="0.2">
      <c r="A21" s="33" t="s">
        <v>6</v>
      </c>
      <c r="B21" s="33" t="s">
        <v>57</v>
      </c>
      <c r="C21" s="23">
        <f>IF(Herramienta!D31="Sí",5,IF(Herramienta!D31="Quizás",3,0))</f>
        <v>0</v>
      </c>
      <c r="D21" s="23">
        <f>IF(Herramienta!D31="Sí",3,IF(Herramienta!D31="Quizás",2,0))</f>
        <v>0</v>
      </c>
      <c r="E21" s="23">
        <f>IF(Herramienta!D31="Sí",2,IF(Herramienta!D31="Quizás",1,0))</f>
        <v>0</v>
      </c>
      <c r="F21" s="23">
        <f t="shared" si="0"/>
        <v>0</v>
      </c>
      <c r="I21" s="28">
        <f>I29*I20</f>
        <v>52.5</v>
      </c>
      <c r="J21" s="28">
        <f>I29*J20</f>
        <v>31.5</v>
      </c>
    </row>
    <row r="22" spans="1:11" ht="15.75" customHeight="1" x14ac:dyDescent="0.2">
      <c r="A22" s="33" t="s">
        <v>6</v>
      </c>
      <c r="B22" s="33" t="s">
        <v>58</v>
      </c>
      <c r="C22" s="23">
        <f>IF(Herramienta!D32="Sí",5,IF(Herramienta!D32="Quizás",3,0))</f>
        <v>0</v>
      </c>
      <c r="D22" s="23">
        <f>IF(Herramienta!D32="Sí",3,IF(Herramienta!D32="Quizás",2,0))</f>
        <v>0</v>
      </c>
      <c r="E22" s="23">
        <f>IF(Herramienta!D32="Sí",2,IF(Herramienta!D32="Quizás",1,0))</f>
        <v>0</v>
      </c>
      <c r="F22" s="23">
        <f t="shared" si="0"/>
        <v>0</v>
      </c>
    </row>
    <row r="23" spans="1:11" ht="15.75" customHeight="1" x14ac:dyDescent="0.2">
      <c r="A23" s="33" t="s">
        <v>5</v>
      </c>
      <c r="B23" s="33" t="s">
        <v>59</v>
      </c>
      <c r="C23" s="23">
        <f>IF(Herramienta!D33="Sí",5,IF(Herramienta!D33="Quizás",3,0))</f>
        <v>0</v>
      </c>
      <c r="D23" s="23">
        <f>IF(Herramienta!D33="Sí",3,IF(Herramienta!D33="Quizás",2,0))</f>
        <v>0</v>
      </c>
      <c r="E23" s="23">
        <f>IF(Herramienta!D33="Sí",2,IF(Herramienta!D33="Quizás",1,0))</f>
        <v>0</v>
      </c>
      <c r="F23" s="23">
        <f t="shared" si="0"/>
        <v>0</v>
      </c>
    </row>
    <row r="24" spans="1:11" ht="15.75" customHeight="1" x14ac:dyDescent="0.2">
      <c r="A24" s="33" t="s">
        <v>4</v>
      </c>
      <c r="B24" s="33" t="s">
        <v>29</v>
      </c>
      <c r="C24" s="23">
        <f>IF(Herramienta!D34="Sí",5,IF(Herramienta!D34="Quizás",3,0))</f>
        <v>0</v>
      </c>
      <c r="D24" s="23">
        <f>IF(Herramienta!D34="Sí",3,IF(Herramienta!D34="Quizás",2,0))</f>
        <v>0</v>
      </c>
      <c r="E24" s="23">
        <f>IF(Herramienta!D34="Sí",2,IF(Herramienta!D34="Quizás",1,0))</f>
        <v>0</v>
      </c>
      <c r="F24" s="23">
        <f t="shared" si="0"/>
        <v>0</v>
      </c>
      <c r="I24" s="57" t="s">
        <v>19</v>
      </c>
      <c r="J24" s="51"/>
      <c r="K24" s="51"/>
    </row>
    <row r="25" spans="1:11" ht="15.75" customHeight="1" x14ac:dyDescent="0.2">
      <c r="A25" s="33" t="s">
        <v>5</v>
      </c>
      <c r="B25" s="33" t="s">
        <v>60</v>
      </c>
      <c r="C25" s="23">
        <f>IF(Herramienta!D35="Sí",5,IF(Herramienta!D35="Quizás",3,0))</f>
        <v>0</v>
      </c>
      <c r="D25" s="23">
        <f>IF(Herramienta!D35="Sí",3,IF(Herramienta!D35="Quizás",2,0))</f>
        <v>0</v>
      </c>
      <c r="E25" s="23">
        <f>IF(Herramienta!D35="Sí",2,IF(Herramienta!D35="Quizás",1,0))</f>
        <v>0</v>
      </c>
      <c r="F25" s="23">
        <f t="shared" si="0"/>
        <v>0</v>
      </c>
      <c r="H25" t="s">
        <v>61</v>
      </c>
      <c r="I25" s="21" t="s">
        <v>4</v>
      </c>
      <c r="J25" s="21" t="s">
        <v>5</v>
      </c>
      <c r="K25" s="21" t="s">
        <v>6</v>
      </c>
    </row>
    <row r="26" spans="1:11" ht="15.75" customHeight="1" x14ac:dyDescent="0.2">
      <c r="H26" s="29" t="s">
        <v>19</v>
      </c>
      <c r="I26" s="21">
        <f>COUNTIF(A4:A25,"Alta")</f>
        <v>6</v>
      </c>
      <c r="J26" s="21">
        <f>COUNTIF(A4:A25,"Media")</f>
        <v>10</v>
      </c>
      <c r="K26" s="21">
        <f>COUNTIF(A4:A25,"Baja")</f>
        <v>5</v>
      </c>
    </row>
    <row r="27" spans="1:11" ht="15.75" customHeight="1" x14ac:dyDescent="0.2">
      <c r="H27" s="29" t="s">
        <v>20</v>
      </c>
      <c r="I27" s="22">
        <f>I26*L14</f>
        <v>30</v>
      </c>
      <c r="J27" s="22">
        <f>J26*L15</f>
        <v>30</v>
      </c>
      <c r="K27" s="22">
        <f>K26*L16</f>
        <v>10</v>
      </c>
    </row>
    <row r="28" spans="1:11" ht="15.75" customHeight="1" x14ac:dyDescent="0.2"/>
    <row r="29" spans="1:11" ht="15.75" customHeight="1" x14ac:dyDescent="0.2">
      <c r="H29" s="29" t="s">
        <v>21</v>
      </c>
      <c r="I29" s="22">
        <f>SUM(I27:K27)</f>
        <v>70</v>
      </c>
    </row>
    <row r="30" spans="1:11" ht="15.75" customHeight="1" x14ac:dyDescent="0.2"/>
    <row r="31" spans="1:11" ht="15.75" customHeight="1" x14ac:dyDescent="0.2"/>
    <row r="32" spans="1: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3">
    <mergeCell ref="H12:I12"/>
    <mergeCell ref="K12:N12"/>
    <mergeCell ref="I24:K24"/>
  </mergeCells>
  <dataValidations count="1">
    <dataValidation type="list" allowBlank="1" showErrorMessage="1" sqref="A4:A25" xr:uid="{00000000-0002-0000-0100-000000000000}">
      <formula1>"Alta,Media,Baja"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Herramienta</vt:lpstr>
      <vt:lpstr>Config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 Canifrú</cp:lastModifiedBy>
  <dcterms:modified xsi:type="dcterms:W3CDTF">2026-07-06T22:44:03Z</dcterms:modified>
</cp:coreProperties>
</file>